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184.xml"/>
  <Override ContentType="application/vnd.openxmlformats-officedocument.spreadsheetml.worksheet+xml" PartName="/xl/worksheets/sheet141.xml"/>
  <Override ContentType="application/vnd.openxmlformats-officedocument.spreadsheetml.worksheet+xml" PartName="/xl/worksheets/sheet318.xml"/>
  <Override ContentType="application/vnd.openxmlformats-officedocument.spreadsheetml.worksheet+xml" PartName="/xl/worksheets/sheet49.xml"/>
  <Override ContentType="application/vnd.openxmlformats-officedocument.spreadsheetml.worksheet+xml" PartName="/xl/worksheets/sheet229.xml"/>
  <Override ContentType="application/vnd.openxmlformats-officedocument.spreadsheetml.worksheet+xml" PartName="/xl/worksheets/sheet326.xml"/>
  <Override ContentType="application/vnd.openxmlformats-officedocument.spreadsheetml.worksheet+xml" PartName="/xl/worksheets/sheet281.xml"/>
  <Override ContentType="application/vnd.openxmlformats-officedocument.spreadsheetml.worksheet+xml" PartName="/xl/worksheets/sheet81.xml"/>
  <Override ContentType="application/vnd.openxmlformats-officedocument.spreadsheetml.worksheet+xml" PartName="/xl/worksheets/sheet93.xml"/>
  <Override ContentType="application/vnd.openxmlformats-officedocument.spreadsheetml.worksheet+xml" PartName="/xl/worksheets/sheet192.xml"/>
  <Override ContentType="application/vnd.openxmlformats-officedocument.spreadsheetml.worksheet+xml" PartName="/xl/worksheets/sheet202.xml"/>
  <Override ContentType="application/vnd.openxmlformats-officedocument.spreadsheetml.worksheet+xml" PartName="/xl/worksheets/sheet334.xml"/>
  <Override ContentType="application/vnd.openxmlformats-officedocument.spreadsheetml.worksheet+xml" PartName="/xl/worksheets/sheet50.xml"/>
  <Override ContentType="application/vnd.openxmlformats-officedocument.spreadsheetml.worksheet+xml" PartName="/xl/worksheets/sheet148.xml"/>
  <Override ContentType="application/vnd.openxmlformats-officedocument.spreadsheetml.worksheet+xml" PartName="/xl/worksheets/sheet85.xml"/>
  <Override ContentType="application/vnd.openxmlformats-officedocument.spreadsheetml.worksheet+xml" PartName="/xl/worksheets/sheet105.xml"/>
  <Override ContentType="application/vnd.openxmlformats-officedocument.spreadsheetml.worksheet+xml" PartName="/xl/worksheets/sheet237.xml"/>
  <Override ContentType="application/vnd.openxmlformats-officedocument.spreadsheetml.worksheet+xml" PartName="/xl/worksheets/sheet350.xml"/>
  <Override ContentType="application/vnd.openxmlformats-officedocument.spreadsheetml.worksheet+xml" PartName="/xl/worksheets/sheet109.xml"/>
  <Override ContentType="application/vnd.openxmlformats-officedocument.spreadsheetml.worksheet+xml" PartName="/xl/worksheets/sheet253.xml"/>
  <Override ContentType="application/vnd.openxmlformats-officedocument.spreadsheetml.worksheet+xml" PartName="/xl/worksheets/sheet42.xml"/>
  <Override ContentType="application/vnd.openxmlformats-officedocument.spreadsheetml.worksheet+xml" PartName="/xl/worksheets/sheet206.xml"/>
  <Override ContentType="application/vnd.openxmlformats-officedocument.spreadsheetml.worksheet+xml" PartName="/xl/worksheets/sheet69.xml"/>
  <Override ContentType="application/vnd.openxmlformats-officedocument.spreadsheetml.worksheet+xml" PartName="/xl/worksheets/sheet296.xml"/>
  <Override ContentType="application/vnd.openxmlformats-officedocument.spreadsheetml.worksheet+xml" PartName="/xl/worksheets/sheet113.xml"/>
  <Override ContentType="application/vnd.openxmlformats-officedocument.spreadsheetml.worksheet+xml" PartName="/xl/worksheets/sheet346.xml"/>
  <Override ContentType="application/vnd.openxmlformats-officedocument.spreadsheetml.worksheet+xml" PartName="/xl/worksheets/sheet73.xml"/>
  <Override ContentType="application/vnd.openxmlformats-officedocument.spreadsheetml.worksheet+xml" PartName="/xl/worksheets/sheet210.xml"/>
  <Override ContentType="application/vnd.openxmlformats-officedocument.spreadsheetml.worksheet+xml" PartName="/xl/worksheets/sheet156.xml"/>
  <Override ContentType="application/vnd.openxmlformats-officedocument.spreadsheetml.worksheet+xml" PartName="/xl/worksheets/sheet199.xml"/>
  <Override ContentType="application/vnd.openxmlformats-officedocument.spreadsheetml.worksheet+xml" PartName="/xl/worksheets/sheet249.xml"/>
  <Override ContentType="application/vnd.openxmlformats-officedocument.spreadsheetml.worksheet+xml" PartName="/xl/worksheets/sheet8.xml"/>
  <Override ContentType="application/vnd.openxmlformats-officedocument.spreadsheetml.worksheet+xml" PartName="/xl/worksheets/sheet303.xml"/>
  <Override ContentType="application/vnd.openxmlformats-officedocument.spreadsheetml.worksheet+xml" PartName="/xl/worksheets/sheet30.xml"/>
  <Override ContentType="application/vnd.openxmlformats-officedocument.spreadsheetml.worksheet+xml" PartName="/xl/worksheets/sheet57.xml"/>
  <Override ContentType="application/vnd.openxmlformats-officedocument.spreadsheetml.worksheet+xml" PartName="/xl/worksheets/sheet14.xml"/>
  <Override ContentType="application/vnd.openxmlformats-officedocument.spreadsheetml.worksheet+xml" PartName="/xl/worksheets/sheet125.xml"/>
  <Override ContentType="application/vnd.openxmlformats-officedocument.spreadsheetml.worksheet+xml" PartName="/xl/worksheets/sheet26.xml"/>
  <Override ContentType="application/vnd.openxmlformats-officedocument.spreadsheetml.worksheet+xml" PartName="/xl/worksheets/sheet168.xml"/>
  <Override ContentType="application/vnd.openxmlformats-officedocument.spreadsheetml.worksheet+xml" PartName="/xl/worksheets/sheet172.xml"/>
  <Override ContentType="application/vnd.openxmlformats-officedocument.spreadsheetml.worksheet+xml" PartName="/xl/worksheets/sheet222.xml"/>
  <Override ContentType="application/vnd.openxmlformats-officedocument.spreadsheetml.worksheet+xml" PartName="/xl/worksheets/sheet265.xml"/>
  <Override ContentType="application/vnd.openxmlformats-officedocument.spreadsheetml.worksheet+xml" PartName="/xl/worksheets/sheet188.xml"/>
  <Override ContentType="application/vnd.openxmlformats-officedocument.spreadsheetml.worksheet+xml" PartName="/xl/worksheets/sheet128.xml"/>
  <Override ContentType="application/vnd.openxmlformats-officedocument.spreadsheetml.worksheet+xml" PartName="/xl/worksheets/sheet153.xml"/>
  <Override ContentType="application/vnd.openxmlformats-officedocument.spreadsheetml.worksheet+xml" PartName="/xl/worksheets/sheet110.xml"/>
  <Override ContentType="application/vnd.openxmlformats-officedocument.spreadsheetml.worksheet+xml" PartName="/xl/worksheets/sheet217.xml"/>
  <Override ContentType="application/vnd.openxmlformats-officedocument.spreadsheetml.worksheet+xml" PartName="/xl/worksheets/sheet322.xml"/>
  <Override ContentType="application/vnd.openxmlformats-officedocument.spreadsheetml.worksheet+xml" PartName="/xl/worksheets/sheet136.xml"/>
  <Override ContentType="application/vnd.openxmlformats-officedocument.spreadsheetml.worksheet+xml" PartName="/xl/worksheets/sheet234.xml"/>
  <Override ContentType="application/vnd.openxmlformats-officedocument.spreadsheetml.worksheet+xml" PartName="/xl/worksheets/sheet102.xml"/>
  <Override ContentType="application/vnd.openxmlformats-officedocument.spreadsheetml.worksheet+xml" PartName="/xl/worksheets/sheet145.xml"/>
  <Override ContentType="application/vnd.openxmlformats-officedocument.spreadsheetml.worksheet+xml" PartName="/xl/worksheets/sheet277.xml"/>
  <Override ContentType="application/vnd.openxmlformats-officedocument.spreadsheetml.worksheet+xml" PartName="/xl/worksheets/sheet89.xml"/>
  <Override ContentType="application/vnd.openxmlformats-officedocument.spreadsheetml.worksheet+xml" PartName="/xl/worksheets/sheet284.xml"/>
  <Override ContentType="application/vnd.openxmlformats-officedocument.spreadsheetml.worksheet+xml" PartName="/xl/worksheets/sheet46.xml"/>
  <Override ContentType="application/vnd.openxmlformats-officedocument.spreadsheetml.worksheet+xml" PartName="/xl/worksheets/sheet11.xml"/>
  <Override ContentType="application/vnd.openxmlformats-officedocument.spreadsheetml.worksheet+xml" PartName="/xl/worksheets/sheet97.xml"/>
  <Override ContentType="application/vnd.openxmlformats-officedocument.spreadsheetml.worksheet+xml" PartName="/xl/worksheets/sheet241.xml"/>
  <Override ContentType="application/vnd.openxmlformats-officedocument.spreadsheetml.worksheet+xml" PartName="/xl/worksheets/sheet29.xml"/>
  <Override ContentType="application/vnd.openxmlformats-officedocument.spreadsheetml.worksheet+xml" PartName="/xl/worksheets/sheet54.xml"/>
  <Override ContentType="application/vnd.openxmlformats-officedocument.spreadsheetml.worksheet+xml" PartName="/xl/worksheets/sheet179.xml"/>
  <Override ContentType="application/vnd.openxmlformats-officedocument.spreadsheetml.worksheet+xml" PartName="/xl/worksheets/sheet37.xml"/>
  <Override ContentType="application/vnd.openxmlformats-officedocument.spreadsheetml.worksheet+xml" PartName="/xl/worksheets/sheet1.xml"/>
  <Override ContentType="application/vnd.openxmlformats-officedocument.spreadsheetml.worksheet+xml" PartName="/xl/worksheets/sheet196.xml"/>
  <Override ContentType="application/vnd.openxmlformats-officedocument.spreadsheetml.worksheet+xml" PartName="/xl/worksheets/sheet330.xml"/>
  <Override ContentType="application/vnd.openxmlformats-officedocument.spreadsheetml.worksheet+xml" PartName="/xl/worksheets/sheet164.xml"/>
  <Override ContentType="application/vnd.openxmlformats-officedocument.spreadsheetml.worksheet+xml" PartName="/xl/worksheets/sheet121.xml"/>
  <Override ContentType="application/vnd.openxmlformats-officedocument.spreadsheetml.worksheet+xml" PartName="/xl/worksheets/sheet245.xml"/>
  <Override ContentType="application/vnd.openxmlformats-officedocument.spreadsheetml.worksheet+xml" PartName="/xl/worksheets/sheet288.xml"/>
  <Override ContentType="application/vnd.openxmlformats-officedocument.spreadsheetml.worksheet+xml" PartName="/xl/worksheets/sheet117.xml"/>
  <Override ContentType="application/vnd.openxmlformats-officedocument.spreadsheetml.worksheet+xml" PartName="/xl/worksheets/sheet262.xml"/>
  <Override ContentType="application/vnd.openxmlformats-officedocument.spreadsheetml.worksheet+xml" PartName="/xl/worksheets/sheet65.xml"/>
  <Override ContentType="application/vnd.openxmlformats-officedocument.spreadsheetml.worksheet+xml" PartName="/xl/worksheets/sheet230.xml"/>
  <Override ContentType="application/vnd.openxmlformats-officedocument.spreadsheetml.worksheet+xml" PartName="/xl/worksheets/sheet337.xml"/>
  <Override ContentType="application/vnd.openxmlformats-officedocument.spreadsheetml.worksheet+xml" PartName="/xl/worksheets/sheet273.xml"/>
  <Override ContentType="application/vnd.openxmlformats-officedocument.spreadsheetml.worksheet+xml" PartName="/xl/worksheets/sheet292.xml"/>
  <Override ContentType="application/vnd.openxmlformats-officedocument.spreadsheetml.worksheet+xml" PartName="/xl/worksheets/sheet307.xml"/>
  <Override ContentType="application/vnd.openxmlformats-officedocument.spreadsheetml.worksheet+xml" PartName="/xl/worksheets/sheet82.xml"/>
  <Override ContentType="application/vnd.openxmlformats-officedocument.spreadsheetml.worksheet+xml" PartName="/xl/worksheets/sheet256.xml"/>
  <Override ContentType="application/vnd.openxmlformats-officedocument.spreadsheetml.worksheet+xml" PartName="/xl/worksheets/sheet226.xml"/>
  <Override ContentType="application/vnd.openxmlformats-officedocument.spreadsheetml.worksheet+xml" PartName="/xl/worksheets/sheet269.xml"/>
  <Override ContentType="application/vnd.openxmlformats-officedocument.spreadsheetml.worksheet+xml" PartName="/xl/worksheets/sheet18.xml"/>
  <Override ContentType="application/vnd.openxmlformats-officedocument.spreadsheetml.worksheet+xml" PartName="/xl/worksheets/sheet311.xml"/>
  <Override ContentType="application/vnd.openxmlformats-officedocument.spreadsheetml.worksheet+xml" PartName="/xl/worksheets/sheet213.xml"/>
  <Override ContentType="application/vnd.openxmlformats-officedocument.spreadsheetml.worksheet+xml" PartName="/xl/worksheets/sheet209.xml"/>
  <Override ContentType="application/vnd.openxmlformats-officedocument.spreadsheetml.worksheet+xml" PartName="/xl/worksheets/sheet181.xml"/>
  <Override ContentType="application/vnd.openxmlformats-officedocument.spreadsheetml.worksheet+xml" PartName="/xl/worksheets/sheet354.xml"/>
  <Override ContentType="application/vnd.openxmlformats-officedocument.spreadsheetml.worksheet+xml" PartName="/xl/worksheets/sheet22.xml"/>
  <Override ContentType="application/vnd.openxmlformats-officedocument.spreadsheetml.worksheet+xml" PartName="/xl/worksheets/sheet319.xml"/>
  <Override ContentType="application/vnd.openxmlformats-officedocument.spreadsheetml.worksheet+xml" PartName="/xl/worksheets/sheet58.xml"/>
  <Override ContentType="application/vnd.openxmlformats-officedocument.spreadsheetml.worksheet+xml" PartName="/xl/worksheets/sheet280.xml"/>
  <Override ContentType="application/vnd.openxmlformats-officedocument.spreadsheetml.worksheet+xml" PartName="/xl/worksheets/sheet15.xml"/>
  <Override ContentType="application/vnd.openxmlformats-officedocument.spreadsheetml.worksheet+xml" PartName="/xl/worksheets/sheet299.xml"/>
  <Override ContentType="application/vnd.openxmlformats-officedocument.spreadsheetml.worksheet+xml" PartName="/xl/worksheets/sheet353.xml"/>
  <Override ContentType="application/vnd.openxmlformats-officedocument.spreadsheetml.worksheet+xml" PartName="/xl/worksheets/sheet221.xml"/>
  <Override ContentType="application/vnd.openxmlformats-officedocument.spreadsheetml.worksheet+xml" PartName="/xl/worksheets/sheet310.xml"/>
  <Override ContentType="application/vnd.openxmlformats-officedocument.spreadsheetml.worksheet+xml" PartName="/xl/worksheets/sheet191.xml"/>
  <Override ContentType="application/vnd.openxmlformats-officedocument.spreadsheetml.worksheet+xml" PartName="/xl/worksheets/sheet167.xml"/>
  <Override ContentType="application/vnd.openxmlformats-officedocument.spreadsheetml.worksheet+xml" PartName="/xl/worksheets/sheet264.xml"/>
  <Override ContentType="application/vnd.openxmlformats-officedocument.spreadsheetml.worksheet+xml" PartName="/xl/worksheets/sheet114.xml"/>
  <Override ContentType="application/vnd.openxmlformats-officedocument.spreadsheetml.worksheet+xml" PartName="/xl/worksheets/sheet246.xml"/>
  <Override ContentType="application/vnd.openxmlformats-officedocument.spreadsheetml.worksheet+xml" PartName="/xl/worksheets/sheet335.xml"/>
  <Override ContentType="application/vnd.openxmlformats-officedocument.spreadsheetml.worksheet+xml" PartName="/xl/worksheets/sheet203.xml"/>
  <Override ContentType="application/vnd.openxmlformats-officedocument.spreadsheetml.worksheet+xml" PartName="/xl/worksheets/sheet289.xml"/>
  <Override ContentType="application/vnd.openxmlformats-officedocument.spreadsheetml.worksheet+xml" PartName="/xl/worksheets/sheet300.xml"/>
  <Override ContentType="application/vnd.openxmlformats-officedocument.spreadsheetml.worksheet+xml" PartName="/xl/worksheets/sheet157.xml"/>
  <Override ContentType="application/vnd.openxmlformats-officedocument.spreadsheetml.worksheet+xml" PartName="/xl/worksheets/sheet343.xml"/>
  <Override ContentType="application/vnd.openxmlformats-officedocument.spreadsheetml.worksheet+xml" PartName="/xl/worksheets/sheet139.xml"/>
  <Override ContentType="application/vnd.openxmlformats-officedocument.spreadsheetml.worksheet+xml" PartName="/xl/worksheets/sheet320.xml"/>
  <Override ContentType="application/vnd.openxmlformats-officedocument.spreadsheetml.worksheet+xml" PartName="/xl/worksheets/sheet80.xml"/>
  <Override ContentType="application/vnd.openxmlformats-officedocument.spreadsheetml.worksheet+xml" PartName="/xl/worksheets/sheet68.xml"/>
  <Override ContentType="application/vnd.openxmlformats-officedocument.spreadsheetml.worksheet+xml" PartName="/xl/worksheets/sheet86.xml"/>
  <Override ContentType="application/vnd.openxmlformats-officedocument.spreadsheetml.worksheet+xml" PartName="/xl/worksheets/sheet309.xml"/>
  <Override ContentType="application/vnd.openxmlformats-officedocument.spreadsheetml.worksheet+xml" PartName="/xl/worksheets/sheet25.xml"/>
  <Override ContentType="application/vnd.openxmlformats-officedocument.spreadsheetml.worksheet+xml" PartName="/xl/worksheets/sheet173.xml"/>
  <Override ContentType="application/vnd.openxmlformats-officedocument.spreadsheetml.worksheet+xml" PartName="/xl/worksheets/sheet279.xml"/>
  <Override ContentType="application/vnd.openxmlformats-officedocument.spreadsheetml.worksheet+xml" PartName="/xl/worksheets/sheet329.xml"/>
  <Override ContentType="application/vnd.openxmlformats-officedocument.spreadsheetml.worksheet+xml" PartName="/xl/worksheets/sheet130.xml"/>
  <Override ContentType="application/vnd.openxmlformats-officedocument.spreadsheetml.worksheet+xml" PartName="/xl/worksheets/sheet236.xml"/>
  <Override ContentType="application/vnd.openxmlformats-officedocument.spreadsheetml.worksheet+xml" PartName="/xl/worksheets/sheet108.xml"/>
  <Override ContentType="application/vnd.openxmlformats-officedocument.spreadsheetml.worksheet+xml" PartName="/xl/worksheets/sheet295.xml"/>
  <Override ContentType="application/vnd.openxmlformats-officedocument.spreadsheetml.worksheet+xml" PartName="/xl/worksheets/sheet43.xml"/>
  <Override ContentType="application/vnd.openxmlformats-officedocument.spreadsheetml.worksheet+xml" PartName="/xl/worksheets/sheet92.xml"/>
  <Override ContentType="application/vnd.openxmlformats-officedocument.spreadsheetml.worksheet+xml" PartName="/xl/worksheets/sheet124.xml"/>
  <Override ContentType="application/vnd.openxmlformats-officedocument.spreadsheetml.worksheet+xml" PartName="/xl/worksheets/sheet218.xml"/>
  <Override ContentType="application/vnd.openxmlformats-officedocument.spreadsheetml.worksheet+xml" PartName="/xl/worksheets/sheet185.xml"/>
  <Override ContentType="application/vnd.openxmlformats-officedocument.spreadsheetml.worksheet+xml" PartName="/xl/worksheets/sheet270.xml"/>
  <Override ContentType="application/vnd.openxmlformats-officedocument.spreadsheetml.worksheet+xml" PartName="/xl/worksheets/sheet31.xml"/>
  <Override ContentType="application/vnd.openxmlformats-officedocument.spreadsheetml.worksheet+xml" PartName="/xl/worksheets/sheet252.xml"/>
  <Override ContentType="application/vnd.openxmlformats-officedocument.spreadsheetml.worksheet+xml" PartName="/xl/worksheets/sheet315.xml"/>
  <Override ContentType="application/vnd.openxmlformats-officedocument.spreadsheetml.worksheet+xml" PartName="/xl/worksheets/sheet142.xml"/>
  <Override ContentType="application/vnd.openxmlformats-officedocument.spreadsheetml.worksheet+xml" PartName="/xl/worksheets/sheet7.xml"/>
  <Override ContentType="application/vnd.openxmlformats-officedocument.spreadsheetml.worksheet+xml" PartName="/xl/worksheets/sheet74.xml"/>
  <Override ContentType="application/vnd.openxmlformats-officedocument.spreadsheetml.worksheet+xml" PartName="/xl/worksheets/sheet53.xml"/>
  <Override ContentType="application/vnd.openxmlformats-officedocument.spreadsheetml.worksheet+xml" PartName="/xl/worksheets/sheet242.xml"/>
  <Override ContentType="application/vnd.openxmlformats-officedocument.spreadsheetml.worksheet+xml" PartName="/xl/worksheets/sheet96.xml"/>
  <Override ContentType="application/vnd.openxmlformats-officedocument.spreadsheetml.worksheet+xml" PartName="/xl/worksheets/sheet10.xml"/>
  <Override ContentType="application/vnd.openxmlformats-officedocument.spreadsheetml.worksheet+xml" PartName="/xl/worksheets/sheet285.xml"/>
  <Override ContentType="application/vnd.openxmlformats-officedocument.spreadsheetml.worksheet+xml" PartName="/xl/worksheets/sheet331.xml"/>
  <Override ContentType="application/vnd.openxmlformats-officedocument.spreadsheetml.worksheet+xml" PartName="/xl/worksheets/sheet19.xml"/>
  <Override ContentType="application/vnd.openxmlformats-officedocument.spreadsheetml.worksheet+xml" PartName="/xl/worksheets/sheet268.xml"/>
  <Override ContentType="application/vnd.openxmlformats-officedocument.spreadsheetml.worksheet+xml" PartName="/xl/worksheets/sheet2.xml"/>
  <Override ContentType="application/vnd.openxmlformats-officedocument.spreadsheetml.worksheet+xml" PartName="/xl/worksheets/sheet79.xml"/>
  <Override ContentType="application/vnd.openxmlformats-officedocument.spreadsheetml.worksheet+xml" PartName="/xl/worksheets/sheet208.xml"/>
  <Override ContentType="application/vnd.openxmlformats-officedocument.spreadsheetml.worksheet+xml" PartName="/xl/worksheets/sheet36.xml"/>
  <Override ContentType="application/vnd.openxmlformats-officedocument.spreadsheetml.worksheet+xml" PartName="/xl/worksheets/sheet225.xml"/>
  <Override ContentType="application/vnd.openxmlformats-officedocument.spreadsheetml.worksheet+xml" PartName="/xl/worksheets/sheet314.xml"/>
  <Override ContentType="application/vnd.openxmlformats-officedocument.spreadsheetml.worksheet+xml" PartName="/xl/worksheets/sheet152.xml"/>
  <Override ContentType="application/vnd.openxmlformats-officedocument.spreadsheetml.worksheet+xml" PartName="/xl/worksheets/sheet195.xml"/>
  <Override ContentType="application/vnd.openxmlformats-officedocument.spreadsheetml.worksheet+xml" PartName="/xl/worksheets/sheet135.xml"/>
  <Override ContentType="application/vnd.openxmlformats-officedocument.spreadsheetml.worksheet+xml" PartName="/xl/worksheets/sheet321.xml"/>
  <Override ContentType="application/vnd.openxmlformats-officedocument.spreadsheetml.worksheet+xml" PartName="/xl/worksheets/sheet178.xml"/>
  <Override ContentType="application/vnd.openxmlformats-officedocument.spreadsheetml.worksheet+xml" PartName="/xl/worksheets/sheet304.xml"/>
  <Override ContentType="application/vnd.openxmlformats-officedocument.spreadsheetml.worksheet+xml" PartName="/xl/worksheets/sheet347.xml"/>
  <Override ContentType="application/vnd.openxmlformats-officedocument.spreadsheetml.worksheet+xml" PartName="/xl/worksheets/sheet118.xml"/>
  <Override ContentType="application/vnd.openxmlformats-officedocument.spreadsheetml.worksheet+xml" PartName="/xl/worksheets/sheet291.xml"/>
  <Override ContentType="application/vnd.openxmlformats-officedocument.spreadsheetml.worksheet+xml" PartName="/xl/worksheets/sheet325.xml"/>
  <Override ContentType="application/vnd.openxmlformats-officedocument.spreadsheetml.worksheet+xml" PartName="/xl/worksheets/sheet47.xml"/>
  <Override ContentType="application/vnd.openxmlformats-officedocument.spreadsheetml.worksheet+xml" PartName="/xl/worksheets/sheet64.xml"/>
  <Override ContentType="application/vnd.openxmlformats-officedocument.spreadsheetml.worksheet+xml" PartName="/xl/worksheets/sheet308.xml"/>
  <Override ContentType="application/vnd.openxmlformats-officedocument.spreadsheetml.worksheet+xml" PartName="/xl/worksheets/sheet231.xml"/>
  <Override ContentType="application/vnd.openxmlformats-officedocument.spreadsheetml.worksheet+xml" PartName="/xl/worksheets/sheet180.xml"/>
  <Override ContentType="application/vnd.openxmlformats-officedocument.spreadsheetml.worksheet+xml" PartName="/xl/worksheets/sheet214.xml"/>
  <Override ContentType="application/vnd.openxmlformats-officedocument.spreadsheetml.worksheet+xml" PartName="/xl/worksheets/sheet21.xml"/>
  <Override ContentType="application/vnd.openxmlformats-officedocument.spreadsheetml.worksheet+xml" PartName="/xl/worksheets/sheet342.xml"/>
  <Override ContentType="application/vnd.openxmlformats-officedocument.spreadsheetml.worksheet+xml" PartName="/xl/worksheets/sheet103.xml"/>
  <Override ContentType="application/vnd.openxmlformats-officedocument.spreadsheetml.worksheet+xml" PartName="/xl/worksheets/sheet146.xml"/>
  <Override ContentType="application/vnd.openxmlformats-officedocument.spreadsheetml.worksheet+xml" PartName="/xl/worksheets/sheet120.xml"/>
  <Override ContentType="application/vnd.openxmlformats-officedocument.spreadsheetml.worksheet+xml" PartName="/xl/worksheets/sheet189.xml"/>
  <Override ContentType="application/vnd.openxmlformats-officedocument.spreadsheetml.worksheet+xml" PartName="/xl/worksheets/sheet163.xml"/>
  <Override ContentType="application/vnd.openxmlformats-officedocument.spreadsheetml.worksheet+xml" PartName="/xl/worksheets/sheet257.xml"/>
  <Override ContentType="application/vnd.openxmlformats-officedocument.spreadsheetml.worksheet+xml" PartName="/xl/worksheets/sheet129.xml"/>
  <Override ContentType="application/vnd.openxmlformats-officedocument.spreadsheetml.worksheet+xml" PartName="/xl/worksheets/sheet70.xml"/>
  <Override ContentType="application/vnd.openxmlformats-officedocument.spreadsheetml.worksheet+xml" PartName="/xl/worksheets/sheet274.xml"/>
  <Override ContentType="application/vnd.openxmlformats-officedocument.spreadsheetml.worksheet+xml" PartName="/xl/worksheets/sheet115.xml"/>
  <Override ContentType="application/vnd.openxmlformats-officedocument.spreadsheetml.worksheet+xml" PartName="/xl/worksheets/sheet301.xml"/>
  <Override ContentType="application/vnd.openxmlformats-officedocument.spreadsheetml.worksheet+xml" PartName="/xl/worksheets/sheet344.xml"/>
  <Override ContentType="application/vnd.openxmlformats-officedocument.spreadsheetml.worksheet+xml" PartName="/xl/worksheets/sheet83.xml"/>
  <Override ContentType="application/vnd.openxmlformats-officedocument.spreadsheetml.worksheet+xml" PartName="/xl/worksheets/sheet91.xml"/>
  <Override ContentType="application/vnd.openxmlformats-officedocument.spreadsheetml.worksheet+xml" PartName="/xl/worksheets/sheet212.xml"/>
  <Override ContentType="application/vnd.openxmlformats-officedocument.spreadsheetml.worksheet+xml" PartName="/xl/worksheets/sheet247.xml"/>
  <Override ContentType="application/vnd.openxmlformats-officedocument.spreadsheetml.worksheet+xml" PartName="/xl/worksheets/sheet123.xml"/>
  <Override ContentType="application/vnd.openxmlformats-officedocument.spreadsheetml.worksheet+xml" PartName="/xl/worksheets/sheet255.xml"/>
  <Override ContentType="application/vnd.openxmlformats-officedocument.spreadsheetml.worksheet+xml" PartName="/xl/worksheets/sheet298.xml"/>
  <Override ContentType="application/vnd.openxmlformats-officedocument.spreadsheetml.worksheet+xml" PartName="/xl/worksheets/sheet204.xml"/>
  <Override ContentType="application/vnd.openxmlformats-officedocument.spreadsheetml.worksheet+xml" PartName="/xl/worksheets/sheet40.xml"/>
  <Override ContentType="application/vnd.openxmlformats-officedocument.spreadsheetml.worksheet+xml" PartName="/xl/worksheets/sheet336.xml"/>
  <Override ContentType="application/vnd.openxmlformats-officedocument.spreadsheetml.worksheet+xml" PartName="/xl/worksheets/sheet32.xml"/>
  <Override ContentType="application/vnd.openxmlformats-officedocument.spreadsheetml.worksheet+xml" PartName="/xl/worksheets/sheet6.xml"/>
  <Override ContentType="application/vnd.openxmlformats-officedocument.spreadsheetml.worksheet+xml" PartName="/xl/worksheets/sheet75.xml"/>
  <Override ContentType="application/vnd.openxmlformats-officedocument.spreadsheetml.worksheet+xml" PartName="/xl/worksheets/sheet182.xml"/>
  <Override ContentType="application/vnd.openxmlformats-officedocument.spreadsheetml.worksheet+xml" PartName="/xl/worksheets/sheet158.xml"/>
  <Override ContentType="application/vnd.openxmlformats-officedocument.spreadsheetml.worksheet+xml" PartName="/xl/worksheets/sheet16.xml"/>
  <Override ContentType="application/vnd.openxmlformats-officedocument.spreadsheetml.worksheet+xml" PartName="/xl/worksheets/sheet59.xml"/>
  <Override ContentType="application/vnd.openxmlformats-officedocument.spreadsheetml.worksheet+xml" PartName="/xl/worksheets/sheet271.xml"/>
  <Override ContentType="application/vnd.openxmlformats-officedocument.spreadsheetml.worksheet+xml" PartName="/xl/worksheets/sheet67.xml"/>
  <Override ContentType="application/vnd.openxmlformats-officedocument.spreadsheetml.worksheet+xml" PartName="/xl/worksheets/sheet263.xml"/>
  <Override ContentType="application/vnd.openxmlformats-officedocument.spreadsheetml.worksheet+xml" PartName="/xl/worksheets/sheet131.xml"/>
  <Override ContentType="application/vnd.openxmlformats-officedocument.spreadsheetml.worksheet+xml" PartName="/xl/worksheets/sheet166.xml"/>
  <Override ContentType="application/vnd.openxmlformats-officedocument.spreadsheetml.worksheet+xml" PartName="/xl/worksheets/sheet174.xml"/>
  <Override ContentType="application/vnd.openxmlformats-officedocument.spreadsheetml.worksheet+xml" PartName="/xl/worksheets/sheet220.xml"/>
  <Override ContentType="application/vnd.openxmlformats-officedocument.spreadsheetml.worksheet+xml" PartName="/xl/worksheets/sheet352.xml"/>
  <Override ContentType="application/vnd.openxmlformats-officedocument.spreadsheetml.worksheet+xml" PartName="/xl/worksheets/sheet24.xml"/>
  <Override ContentType="application/vnd.openxmlformats-officedocument.spreadsheetml.worksheet+xml" PartName="/xl/worksheets/sheet39.xml"/>
  <Override ContentType="application/vnd.openxmlformats-officedocument.spreadsheetml.worksheet+xml" PartName="/xl/worksheets/sheet12.xml"/>
  <Override ContentType="application/vnd.openxmlformats-officedocument.spreadsheetml.worksheet+xml" PartName="/xl/worksheets/sheet283.xml"/>
  <Override ContentType="application/vnd.openxmlformats-officedocument.spreadsheetml.worksheet+xml" PartName="/xl/worksheets/sheet240.xml"/>
  <Override ContentType="application/vnd.openxmlformats-officedocument.spreadsheetml.worksheet+xml" PartName="/xl/worksheets/sheet219.xml"/>
  <Override ContentType="application/vnd.openxmlformats-officedocument.spreadsheetml.worksheet+xml" PartName="/xl/worksheets/sheet55.xml"/>
  <Override ContentType="application/vnd.openxmlformats-officedocument.spreadsheetml.worksheet+xml" PartName="/xl/worksheets/sheet316.xml"/>
  <Override ContentType="application/vnd.openxmlformats-officedocument.spreadsheetml.worksheet+xml" PartName="/xl/worksheets/sheet186.xml"/>
  <Override ContentType="application/vnd.openxmlformats-officedocument.spreadsheetml.worksheet+xml" PartName="/xl/worksheets/sheet100.xml"/>
  <Override ContentType="application/vnd.openxmlformats-officedocument.spreadsheetml.worksheet+xml" PartName="/xl/worksheets/sheet60.xml"/>
  <Override ContentType="application/vnd.openxmlformats-officedocument.spreadsheetml.worksheet+xml" PartName="/xl/worksheets/sheet143.xml"/>
  <Override ContentType="application/vnd.openxmlformats-officedocument.spreadsheetml.worksheet+xml" PartName="/xl/worksheets/sheet278.xml"/>
  <Override ContentType="application/vnd.openxmlformats-officedocument.spreadsheetml.worksheet+xml" PartName="/xl/worksheets/sheet235.xml"/>
  <Override ContentType="application/vnd.openxmlformats-officedocument.spreadsheetml.worksheet+xml" PartName="/xl/worksheets/sheet332.xml"/>
  <Override ContentType="application/vnd.openxmlformats-officedocument.spreadsheetml.worksheet+xml" PartName="/xl/worksheets/sheet111.xml"/>
  <Override ContentType="application/vnd.openxmlformats-officedocument.spreadsheetml.worksheet+xml" PartName="/xl/worksheets/sheet190.xml"/>
  <Override ContentType="application/vnd.openxmlformats-officedocument.spreadsheetml.worksheet+xml" PartName="/xl/worksheets/sheet138.xml"/>
  <Override ContentType="application/vnd.openxmlformats-officedocument.spreadsheetml.worksheet+xml" PartName="/xl/worksheets/sheet44.xml"/>
  <Override ContentType="application/vnd.openxmlformats-officedocument.spreadsheetml.worksheet+xml" PartName="/xl/worksheets/sheet328.xml"/>
  <Override ContentType="application/vnd.openxmlformats-officedocument.spreadsheetml.worksheet+xml" PartName="/xl/worksheets/sheet107.xml"/>
  <Override ContentType="application/vnd.openxmlformats-officedocument.spreadsheetml.worksheet+xml" PartName="/xl/worksheets/sheet87.xml"/>
  <Override ContentType="application/vnd.openxmlformats-officedocument.spreadsheetml.worksheet+xml" PartName="/xl/worksheets/sheet162.xml"/>
  <Override ContentType="application/vnd.openxmlformats-officedocument.spreadsheetml.worksheet+xml" PartName="/xl/worksheets/sheet251.xml"/>
  <Override ContentType="application/vnd.openxmlformats-officedocument.spreadsheetml.worksheet+xml" PartName="/xl/worksheets/sheet294.xml"/>
  <Override ContentType="application/vnd.openxmlformats-officedocument.spreadsheetml.worksheet+xml" PartName="/xl/worksheets/sheet286.xml"/>
  <Override ContentType="application/vnd.openxmlformats-officedocument.spreadsheetml.worksheet+xml" PartName="/xl/worksheets/sheet119.xml"/>
  <Override ContentType="application/vnd.openxmlformats-officedocument.spreadsheetml.worksheet+xml" PartName="/xl/worksheets/sheet305.xml"/>
  <Override ContentType="application/vnd.openxmlformats-officedocument.spreadsheetml.worksheet+xml" PartName="/xl/worksheets/sheet313.xml"/>
  <Override ContentType="application/vnd.openxmlformats-officedocument.spreadsheetml.worksheet+xml" PartName="/xl/worksheets/sheet71.xml"/>
  <Override ContentType="application/vnd.openxmlformats-officedocument.spreadsheetml.worksheet+xml" PartName="/xl/worksheets/sheet267.xml"/>
  <Override ContentType="application/vnd.openxmlformats-officedocument.spreadsheetml.worksheet+xml" PartName="/xl/worksheets/sheet339.xml"/>
  <Override ContentType="application/vnd.openxmlformats-officedocument.spreadsheetml.worksheet+xml" PartName="/xl/worksheets/sheet348.xml"/>
  <Override ContentType="application/vnd.openxmlformats-officedocument.spreadsheetml.worksheet+xml" PartName="/xl/worksheets/sheet20.xml"/>
  <Override ContentType="application/vnd.openxmlformats-officedocument.spreadsheetml.worksheet+xml" PartName="/xl/worksheets/sheet63.xml"/>
  <Override ContentType="application/vnd.openxmlformats-officedocument.spreadsheetml.worksheet+xml" PartName="/xl/worksheets/sheet207.xml"/>
  <Override ContentType="application/vnd.openxmlformats-officedocument.spreadsheetml.worksheet+xml" PartName="/xl/worksheets/sheet170.xml"/>
  <Override ContentType="application/vnd.openxmlformats-officedocument.spreadsheetml.worksheet+xml" PartName="/xl/worksheets/sheet224.xml"/>
  <Override ContentType="application/vnd.openxmlformats-officedocument.spreadsheetml.worksheet+xml" PartName="/xl/worksheets/sheet194.xml"/>
  <Override ContentType="application/vnd.openxmlformats-officedocument.spreadsheetml.worksheet+xml" PartName="/xl/worksheets/sheet228.xml"/>
  <Override ContentType="application/vnd.openxmlformats-officedocument.spreadsheetml.worksheet+xml" PartName="/xl/worksheets/sheet134.xml"/>
  <Override ContentType="application/vnd.openxmlformats-officedocument.spreadsheetml.worksheet+xml" PartName="/xl/worksheets/sheet258.xml"/>
  <Override ContentType="application/vnd.openxmlformats-officedocument.spreadsheetml.worksheet+xml" PartName="/xl/worksheets/sheet151.xml"/>
  <Override ContentType="application/vnd.openxmlformats-officedocument.spreadsheetml.worksheet+xml" PartName="/xl/worksheets/sheet215.xml"/>
  <Override ContentType="application/vnd.openxmlformats-officedocument.spreadsheetml.worksheet+xml" PartName="/xl/worksheets/sheet177.xml"/>
  <Override ContentType="application/vnd.openxmlformats-officedocument.spreadsheetml.worksheet+xml" PartName="/xl/worksheets/sheet275.xml"/>
  <Override ContentType="application/vnd.openxmlformats-officedocument.spreadsheetml.worksheet+xml" PartName="/xl/worksheets/sheet232.xml"/>
  <Override ContentType="application/vnd.openxmlformats-officedocument.spreadsheetml.worksheet+xml" PartName="/xl/worksheets/sheet147.xml"/>
  <Override ContentType="application/vnd.openxmlformats-officedocument.spreadsheetml.worksheet+xml" PartName="/xl/worksheets/sheet290.xml"/>
  <Override ContentType="application/vnd.openxmlformats-officedocument.spreadsheetml.worksheet+xml" PartName="/xl/worksheets/sheet104.xml"/>
  <Override ContentType="application/vnd.openxmlformats-officedocument.spreadsheetml.worksheet+xml" PartName="/xl/worksheets/sheet260.xml"/>
  <Override ContentType="application/vnd.openxmlformats-officedocument.spreadsheetml.worksheet+xml" PartName="/xl/worksheets/sheet78.xml"/>
  <Override ContentType="application/vnd.openxmlformats-officedocument.spreadsheetml.worksheet+xml" PartName="/xl/worksheets/sheet200.xml"/>
  <Override ContentType="application/vnd.openxmlformats-officedocument.spreadsheetml.worksheet+xml" PartName="/xl/worksheets/sheet52.xml"/>
  <Override ContentType="application/vnd.openxmlformats-officedocument.spreadsheetml.worksheet+xml" PartName="/xl/worksheets/sheet324.xml"/>
  <Override ContentType="application/vnd.openxmlformats-officedocument.spreadsheetml.worksheet+xml" PartName="/xl/worksheets/sheet95.xml"/>
  <Override ContentType="application/vnd.openxmlformats-officedocument.spreadsheetml.worksheet+xml" PartName="/xl/worksheets/sheet243.xml"/>
  <Override ContentType="application/vnd.openxmlformats-officedocument.spreadsheetml.worksheet+xml" PartName="/xl/worksheets/sheet341.xml"/>
  <Override ContentType="application/vnd.openxmlformats-officedocument.spreadsheetml.worksheet+xml" PartName="/xl/worksheets/sheet3.xml"/>
  <Override ContentType="application/vnd.openxmlformats-officedocument.spreadsheetml.worksheet+xml" PartName="/xl/worksheets/sheet48.xml"/>
  <Override ContentType="application/vnd.openxmlformats-officedocument.spreadsheetml.worksheet+xml" PartName="/xl/worksheets/sheet239.xml"/>
  <Override ContentType="application/vnd.openxmlformats-officedocument.spreadsheetml.worksheet+xml" PartName="/xl/worksheets/sheet35.xml"/>
  <Override ContentType="application/vnd.openxmlformats-officedocument.spreadsheetml.worksheet+xml" PartName="/xl/worksheets/sheet140.xml"/>
  <Override ContentType="application/vnd.openxmlformats-officedocument.spreadsheetml.worksheet+xml" PartName="/xl/worksheets/sheet23.xml"/>
  <Override ContentType="application/vnd.openxmlformats-officedocument.spreadsheetml.worksheet+xml" PartName="/xl/worksheets/sheet272.xml"/>
  <Override ContentType="application/vnd.openxmlformats-officedocument.spreadsheetml.worksheet+xml" PartName="/xl/worksheets/sheet66.xml"/>
  <Override ContentType="application/vnd.openxmlformats-officedocument.spreadsheetml.worksheet+xml" PartName="/xl/worksheets/sheet175.xml"/>
  <Override ContentType="application/vnd.openxmlformats-officedocument.spreadsheetml.worksheet+xml" PartName="/xl/worksheets/sheet238.xml"/>
  <Override ContentType="application/vnd.openxmlformats-officedocument.spreadsheetml.worksheet+xml" PartName="/xl/worksheets/sheet106.xml"/>
  <Override ContentType="application/vnd.openxmlformats-officedocument.spreadsheetml.worksheet+xml" PartName="/xl/worksheets/sheet149.xml"/>
  <Override ContentType="application/vnd.openxmlformats-officedocument.spreadsheetml.worksheet+xml" PartName="/xl/worksheets/sheet327.xml"/>
  <Override ContentType="application/vnd.openxmlformats-officedocument.spreadsheetml.worksheet+xml" PartName="/xl/worksheets/sheet132.xml"/>
  <Override ContentType="application/vnd.openxmlformats-officedocument.spreadsheetml.worksheet+xml" PartName="/xl/worksheets/sheet41.xml"/>
  <Override ContentType="application/vnd.openxmlformats-officedocument.spreadsheetml.worksheet+xml" PartName="/xl/worksheets/sheet90.xml"/>
  <Override ContentType="application/vnd.openxmlformats-officedocument.spreadsheetml.worksheet+xml" PartName="/xl/worksheets/sheet254.xml"/>
  <Override ContentType="application/vnd.openxmlformats-officedocument.spreadsheetml.worksheet+xml" PartName="/xl/worksheets/sheet5.xml"/>
  <Override ContentType="application/vnd.openxmlformats-officedocument.spreadsheetml.worksheet+xml" PartName="/xl/worksheets/sheet122.xml"/>
  <Override ContentType="application/vnd.openxmlformats-officedocument.spreadsheetml.worksheet+xml" PartName="/xl/worksheets/sheet211.xml"/>
  <Override ContentType="application/vnd.openxmlformats-officedocument.spreadsheetml.worksheet+xml" PartName="/xl/worksheets/sheet351.xml"/>
  <Override ContentType="application/vnd.openxmlformats-officedocument.spreadsheetml.worksheet+xml" PartName="/xl/worksheets/sheet84.xml"/>
  <Override ContentType="application/vnd.openxmlformats-officedocument.spreadsheetml.worksheet+xml" PartName="/xl/worksheets/sheet165.xml"/>
  <Override ContentType="application/vnd.openxmlformats-officedocument.spreadsheetml.worksheet+xml" PartName="/xl/worksheets/sheet297.xml"/>
  <Override ContentType="application/vnd.openxmlformats-officedocument.spreadsheetml.worksheet+xml" PartName="/xl/worksheets/sheet33.xml"/>
  <Override ContentType="application/vnd.openxmlformats-officedocument.spreadsheetml.worksheet+xml" PartName="/xl/worksheets/sheet76.xml"/>
  <Override ContentType="application/vnd.openxmlformats-officedocument.spreadsheetml.worksheet+xml" PartName="/xl/worksheets/sheet183.xml"/>
  <Override ContentType="application/vnd.openxmlformats-officedocument.spreadsheetml.worksheet+xml" PartName="/xl/worksheets/sheet317.xml"/>
  <Override ContentType="application/vnd.openxmlformats-officedocument.spreadsheetml.worksheet+xml" PartName="/xl/worksheets/sheet266.xml"/>
  <Override ContentType="application/vnd.openxmlformats-officedocument.spreadsheetml.worksheet+xml" PartName="/xl/worksheets/sheet72.xml"/>
  <Override ContentType="application/vnd.openxmlformats-officedocument.spreadsheetml.worksheet+xml" PartName="/xl/worksheets/sheet169.xml"/>
  <Override ContentType="application/vnd.openxmlformats-officedocument.spreadsheetml.worksheet+xml" PartName="/xl/worksheets/sheet333.xml"/>
  <Override ContentType="application/vnd.openxmlformats-officedocument.spreadsheetml.worksheet+xml" PartName="/xl/worksheets/sheet126.xml"/>
  <Override ContentType="application/vnd.openxmlformats-officedocument.spreadsheetml.worksheet+xml" PartName="/xl/worksheets/sheet56.xml"/>
  <Override ContentType="application/vnd.openxmlformats-officedocument.spreadsheetml.worksheet+xml" PartName="/xl/worksheets/sheet38.xml"/>
  <Override ContentType="application/vnd.openxmlformats-officedocument.spreadsheetml.worksheet+xml" PartName="/xl/worksheets/sheet99.xml"/>
  <Override ContentType="application/vnd.openxmlformats-officedocument.spreadsheetml.worksheet+xml" PartName="/xl/worksheets/sheet223.xml"/>
  <Override ContentType="application/vnd.openxmlformats-officedocument.spreadsheetml.worksheet+xml" PartName="/xl/worksheets/sheet205.xml"/>
  <Override ContentType="application/vnd.openxmlformats-officedocument.spreadsheetml.worksheet+xml" PartName="/xl/worksheets/sheet248.xml"/>
  <Override ContentType="application/vnd.openxmlformats-officedocument.spreadsheetml.worksheet+xml" PartName="/xl/worksheets/sheet160.xml"/>
  <Override ContentType="application/vnd.openxmlformats-officedocument.spreadsheetml.worksheet+xml" PartName="/xl/worksheets/sheet27.xml"/>
  <Override ContentType="application/vnd.openxmlformats-officedocument.spreadsheetml.worksheet+xml" PartName="/xl/worksheets/sheet282.xml"/>
  <Override ContentType="application/vnd.openxmlformats-officedocument.spreadsheetml.worksheet+xml" PartName="/xl/worksheets/sheet13.xml"/>
  <Override ContentType="application/vnd.openxmlformats-officedocument.spreadsheetml.worksheet+xml" PartName="/xl/worksheets/sheet112.xml"/>
  <Override ContentType="application/vnd.openxmlformats-officedocument.spreadsheetml.worksheet+xml" PartName="/xl/worksheets/sheet155.xml"/>
  <Override ContentType="application/vnd.openxmlformats-officedocument.spreadsheetml.worksheet+xml" PartName="/xl/worksheets/sheet61.xml"/>
  <Override ContentType="application/vnd.openxmlformats-officedocument.spreadsheetml.worksheet+xml" PartName="/xl/worksheets/sheet345.xml"/>
  <Override ContentType="application/vnd.openxmlformats-officedocument.spreadsheetml.worksheet+xml" PartName="/xl/worksheets/sheet198.xml"/>
  <Override ContentType="application/vnd.openxmlformats-officedocument.spreadsheetml.worksheet+xml" PartName="/xl/worksheets/sheet302.xml"/>
  <Override ContentType="application/vnd.openxmlformats-officedocument.spreadsheetml.worksheet+xml" PartName="/xl/worksheets/sheet28.xml"/>
  <Override ContentType="application/vnd.openxmlformats-officedocument.spreadsheetml.worksheet+xml" PartName="/xl/worksheets/sheet349.xml"/>
  <Override ContentType="application/vnd.openxmlformats-officedocument.spreadsheetml.worksheet+xml" PartName="/xl/worksheets/sheet306.xml"/>
  <Override ContentType="application/vnd.openxmlformats-officedocument.spreadsheetml.worksheet+xml" PartName="/xl/worksheets/sheet137.xml"/>
  <Override ContentType="application/vnd.openxmlformats-officedocument.spreadsheetml.worksheet+xml" PartName="/xl/worksheets/sheet323.xml"/>
  <Override ContentType="application/vnd.openxmlformats-officedocument.spreadsheetml.worksheet+xml" PartName="/xl/worksheets/sheet62.xml"/>
  <Override ContentType="application/vnd.openxmlformats-officedocument.spreadsheetml.worksheet+xml" PartName="/xl/worksheets/sheet154.xml"/>
  <Override ContentType="application/vnd.openxmlformats-officedocument.spreadsheetml.worksheet+xml" PartName="/xl/worksheets/sheet45.xml"/>
  <Override ContentType="application/vnd.openxmlformats-officedocument.spreadsheetml.worksheet+xml" PartName="/xl/worksheets/sheet340.xml"/>
  <Override ContentType="application/vnd.openxmlformats-officedocument.spreadsheetml.worksheet+xml" PartName="/xl/worksheets/sheet88.xml"/>
  <Override ContentType="application/vnd.openxmlformats-officedocument.spreadsheetml.worksheet+xml" PartName="/xl/worksheets/sheet197.xml"/>
  <Override ContentType="application/vnd.openxmlformats-officedocument.spreadsheetml.worksheet+xml" PartName="/xl/worksheets/sheet127.xml"/>
  <Override ContentType="application/vnd.openxmlformats-officedocument.spreadsheetml.worksheet+xml" PartName="/xl/worksheets/sheet171.xml"/>
  <Override ContentType="application/vnd.openxmlformats-officedocument.spreadsheetml.worksheet+xml" PartName="/xl/worksheets/sheet259.xml"/>
  <Override ContentType="application/vnd.openxmlformats-officedocument.spreadsheetml.worksheet+xml" PartName="/xl/worksheets/sheet187.xml"/>
  <Override ContentType="application/vnd.openxmlformats-officedocument.spreadsheetml.worksheet+xml" PartName="/xl/worksheets/sheet216.xml"/>
  <Override ContentType="application/vnd.openxmlformats-officedocument.spreadsheetml.worksheet+xml" PartName="/xl/worksheets/sheet161.xml"/>
  <Override ContentType="application/vnd.openxmlformats-officedocument.spreadsheetml.worksheet+xml" PartName="/xl/worksheets/sheet101.xml"/>
  <Override ContentType="application/vnd.openxmlformats-officedocument.spreadsheetml.worksheet+xml" PartName="/xl/worksheets/sheet293.xml"/>
  <Override ContentType="application/vnd.openxmlformats-officedocument.spreadsheetml.worksheet+xml" PartName="/xl/worksheets/sheet98.xml"/>
  <Override ContentType="application/vnd.openxmlformats-officedocument.spreadsheetml.worksheet+xml" PartName="/xl/worksheets/sheet233.xml"/>
  <Override ContentType="application/vnd.openxmlformats-officedocument.spreadsheetml.worksheet+xml" PartName="/xl/worksheets/sheet9.xml"/>
  <Override ContentType="application/vnd.openxmlformats-officedocument.spreadsheetml.worksheet+xml" PartName="/xl/worksheets/sheet250.xml"/>
  <Override ContentType="application/vnd.openxmlformats-officedocument.spreadsheetml.worksheet+xml" PartName="/xl/worksheets/sheet144.xml"/>
  <Override ContentType="application/vnd.openxmlformats-officedocument.spreadsheetml.worksheet+xml" PartName="/xl/worksheets/sheet276.xml"/>
  <Override ContentType="application/vnd.openxmlformats-officedocument.spreadsheetml.worksheet+xml" PartName="/xl/worksheets/sheet77.xml"/>
  <Override ContentType="application/vnd.openxmlformats-officedocument.spreadsheetml.worksheet+xml" PartName="/xl/worksheets/sheet4.xml"/>
  <Override ContentType="application/vnd.openxmlformats-officedocument.spreadsheetml.worksheet+xml" PartName="/xl/worksheets/sheet3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201.xml"/>
  <Override ContentType="application/vnd.openxmlformats-officedocument.spreadsheetml.worksheet+xml" PartName="/xl/worksheets/sheet244.xml"/>
  <Override ContentType="application/vnd.openxmlformats-officedocument.spreadsheetml.worksheet+xml" PartName="/xl/worksheets/sheet338.xml"/>
  <Override ContentType="application/vnd.openxmlformats-officedocument.spreadsheetml.worksheet+xml" PartName="/xl/worksheets/sheet94.xml"/>
  <Override ContentType="application/vnd.openxmlformats-officedocument.spreadsheetml.worksheet+xml" PartName="/xl/worksheets/sheet51.xml"/>
  <Override ContentType="application/vnd.openxmlformats-officedocument.spreadsheetml.worksheet+xml" PartName="/xl/worksheets/sheet193.xml"/>
  <Override ContentType="application/vnd.openxmlformats-officedocument.spreadsheetml.worksheet+xml" PartName="/xl/worksheets/sheet227.xml"/>
  <Override ContentType="application/vnd.openxmlformats-officedocument.spreadsheetml.worksheet+xml" PartName="/xl/worksheets/sheet34.xml"/>
  <Override ContentType="application/vnd.openxmlformats-officedocument.spreadsheetml.worksheet+xml" PartName="/xl/worksheets/sheet355.xml"/>
  <Override ContentType="application/vnd.openxmlformats-officedocument.spreadsheetml.worksheet+xml" PartName="/xl/worksheets/sheet176.xml"/>
  <Override ContentType="application/vnd.openxmlformats-officedocument.spreadsheetml.worksheet+xml" PartName="/xl/worksheets/sheet133.xml"/>
  <Override ContentType="application/vnd.openxmlformats-officedocument.spreadsheetml.worksheet+xml" PartName="/xl/worksheets/sheet150.xml"/>
  <Override ContentType="application/vnd.openxmlformats-officedocument.spreadsheetml.worksheet+xml" PartName="/xl/worksheets/sheet287.xml"/>
  <Override ContentType="application/vnd.openxmlformats-officedocument.spreadsheetml.worksheet+xml" PartName="/xl/worksheets/sheet159.xml"/>
  <Override ContentType="application/vnd.openxmlformats-officedocument.spreadsheetml.worksheet+xml" PartName="/xl/worksheets/sheet116.xml"/>
  <Override ContentType="application/vnd.openxmlformats-officedocument.spreadsheetml.worksheet+xml" PartName="/xl/worksheets/sheet261.xml"/>
  <Override ContentType="application/vnd.openxmlformats-officedocument.spreadsheetml.sharedStrings+xml" PartName="/xl/sharedStrings.xml"/>
  <Override ContentType="application/vnd.openxmlformats-officedocument.drawing+xml" PartName="/xl/drawings/drawing232.xml"/>
  <Override ContentType="application/vnd.openxmlformats-officedocument.drawing+xml" PartName="/xl/drawings/drawing100.xml"/>
  <Override ContentType="application/vnd.openxmlformats-officedocument.drawing+xml" PartName="/xl/drawings/drawing178.xml"/>
  <Override ContentType="application/vnd.openxmlformats-officedocument.drawing+xml" PartName="/xl/drawings/drawing99.xml"/>
  <Override ContentType="application/vnd.openxmlformats-officedocument.drawing+xml" PartName="/xl/drawings/drawing64.xml"/>
  <Override ContentType="application/vnd.openxmlformats-officedocument.drawing+xml" PartName="/xl/drawings/drawing56.xml"/>
  <Override ContentType="application/vnd.openxmlformats-officedocument.drawing+xml" PartName="/xl/drawings/drawing186.xml"/>
  <Override ContentType="application/vnd.openxmlformats-officedocument.drawing+xml" PartName="/xl/drawings/drawing240.xml"/>
  <Override ContentType="application/vnd.openxmlformats-officedocument.drawing+xml" PartName="/xl/drawings/drawing13.xml"/>
  <Override ContentType="application/vnd.openxmlformats-officedocument.drawing+xml" PartName="/xl/drawings/drawing267.xml"/>
  <Override ContentType="application/vnd.openxmlformats-officedocument.drawing+xml" PartName="/xl/drawings/drawing135.xml"/>
  <Override ContentType="application/vnd.openxmlformats-officedocument.drawing+xml" PartName="/xl/drawings/drawing321.xml"/>
  <Override ContentType="application/vnd.openxmlformats-officedocument.drawing+xml" PartName="/xl/drawings/drawing305.xml"/>
  <Override ContentType="application/vnd.openxmlformats-officedocument.drawing+xml" PartName="/xl/drawings/drawing119.xml"/>
  <Override ContentType="application/vnd.openxmlformats-officedocument.drawing+xml" PartName="/xl/drawings/drawing208.xml"/>
  <Override ContentType="application/vnd.openxmlformats-officedocument.drawing+xml" PartName="/xl/drawings/drawing143.xml"/>
  <Override ContentType="application/vnd.openxmlformats-officedocument.drawing+xml" PartName="/xl/drawings/drawing21.xml"/>
  <Override ContentType="application/vnd.openxmlformats-officedocument.drawing+xml" PartName="/xl/drawings/drawing275.xml"/>
  <Override ContentType="application/vnd.openxmlformats-officedocument.drawing+xml" PartName="/xl/drawings/drawing48.xml"/>
  <Override ContentType="application/vnd.openxmlformats-officedocument.drawing+xml" PartName="/xl/drawings/drawing194.xml"/>
  <Override ContentType="application/vnd.openxmlformats-officedocument.drawing+xml" PartName="/xl/drawings/drawing2.xml"/>
  <Override ContentType="application/vnd.openxmlformats-officedocument.drawing+xml" PartName="/xl/drawings/drawing283.xml"/>
  <Override ContentType="application/vnd.openxmlformats-officedocument.drawing+xml" PartName="/xl/drawings/drawing291.xml"/>
  <Override ContentType="application/vnd.openxmlformats-officedocument.drawing+xml" PartName="/xl/drawings/drawing151.xml"/>
  <Override ContentType="application/vnd.openxmlformats-officedocument.drawing+xml" PartName="/xl/drawings/drawing6.xml"/>
  <Override ContentType="application/vnd.openxmlformats-officedocument.drawing+xml" PartName="/xl/drawings/drawing36.xml"/>
  <Override ContentType="application/vnd.openxmlformats-officedocument.drawing+xml" PartName="/xl/drawings/drawing163.xml"/>
  <Override ContentType="application/vnd.openxmlformats-officedocument.drawing+xml" PartName="/xl/drawings/drawing336.xml"/>
  <Override ContentType="application/vnd.openxmlformats-officedocument.drawing+xml" PartName="/xl/drawings/drawing79.xml"/>
  <Override ContentType="application/vnd.openxmlformats-officedocument.drawing+xml" PartName="/xl/drawings/drawing84.xml"/>
  <Override ContentType="application/vnd.openxmlformats-officedocument.drawing+xml" PartName="/xl/drawings/drawing158.xml"/>
  <Override ContentType="application/vnd.openxmlformats-officedocument.drawing+xml" PartName="/xl/drawings/drawing115.xml"/>
  <Override ContentType="application/vnd.openxmlformats-officedocument.drawing+xml" PartName="/xl/drawings/drawing260.xml"/>
  <Override ContentType="application/vnd.openxmlformats-officedocument.drawing+xml" PartName="/xl/drawings/drawing352.xml"/>
  <Override ContentType="application/vnd.openxmlformats-officedocument.drawing+xml" PartName="/xl/drawings/drawing131.xml"/>
  <Override ContentType="application/vnd.openxmlformats-officedocument.drawing+xml" PartName="/xl/drawings/drawing298.xml"/>
  <Override ContentType="application/vnd.openxmlformats-officedocument.drawing+xml" PartName="/xl/drawings/drawing41.xml"/>
  <Override ContentType="application/vnd.openxmlformats-officedocument.drawing+xml" PartName="/xl/drawings/drawing68.xml"/>
  <Override ContentType="application/vnd.openxmlformats-officedocument.drawing+xml" PartName="/xl/drawings/drawing174.xml"/>
  <Override ContentType="application/vnd.openxmlformats-officedocument.drawing+xml" PartName="/xl/drawings/drawing212.xml"/>
  <Override ContentType="application/vnd.openxmlformats-officedocument.drawing+xml" PartName="/xl/drawings/drawing348.xml"/>
  <Override ContentType="application/vnd.openxmlformats-officedocument.drawing+xml" PartName="/xl/drawings/drawing255.xml"/>
  <Override ContentType="application/vnd.openxmlformats-officedocument.drawing+xml" PartName="/xl/drawings/drawing127.xml"/>
  <Override ContentType="application/vnd.openxmlformats-officedocument.drawing+xml" PartName="/xl/drawings/drawing224.xml"/>
  <Override ContentType="application/vnd.openxmlformats-officedocument.drawing+xml" PartName="/xl/drawings/drawing72.xml"/>
  <Override ContentType="application/vnd.openxmlformats-officedocument.drawing+xml" PartName="/xl/drawings/drawing317.xml"/>
  <Override ContentType="application/vnd.openxmlformats-officedocument.drawing+xml" PartName="/xl/drawings/drawing9.xml"/>
  <Override ContentType="application/vnd.openxmlformats-officedocument.drawing+xml" PartName="/xl/drawings/drawing309.xml"/>
  <Override ContentType="application/vnd.openxmlformats-officedocument.drawing+xml" PartName="/xl/drawings/drawing25.xml"/>
  <Override ContentType="application/vnd.openxmlformats-officedocument.drawing+xml" PartName="/xl/drawings/drawing236.xml"/>
  <Override ContentType="application/vnd.openxmlformats-officedocument.drawing+xml" PartName="/xl/drawings/drawing104.xml"/>
  <Override ContentType="application/vnd.openxmlformats-officedocument.drawing+xml" PartName="/xl/drawings/drawing52.xml"/>
  <Override ContentType="application/vnd.openxmlformats-officedocument.drawing+xml" PartName="/xl/drawings/drawing147.xml"/>
  <Override ContentType="application/vnd.openxmlformats-officedocument.drawing+xml" PartName="/xl/drawings/drawing112.xml"/>
  <Override ContentType="application/vnd.openxmlformats-officedocument.drawing+xml" PartName="/xl/drawings/drawing279.xml"/>
  <Override ContentType="application/vnd.openxmlformats-officedocument.drawing+xml" PartName="/xl/drawings/drawing44.xml"/>
  <Override ContentType="application/vnd.openxmlformats-officedocument.drawing+xml" PartName="/xl/drawings/drawing95.xml"/>
  <Override ContentType="application/vnd.openxmlformats-officedocument.drawing+xml" PartName="/xl/drawings/drawing61.xml"/>
  <Override ContentType="application/vnd.openxmlformats-officedocument.drawing+xml" PartName="/xl/drawings/drawing138.xml"/>
  <Override ContentType="application/vnd.openxmlformats-officedocument.drawing+xml" PartName="/xl/drawings/drawing324.xml"/>
  <Override ContentType="application/vnd.openxmlformats-officedocument.drawing+xml" PartName="/xl/drawings/drawing198.xml"/>
  <Override ContentType="application/vnd.openxmlformats-officedocument.drawing+xml" PartName="/xl/drawings/drawing239.xml"/>
  <Override ContentType="application/vnd.openxmlformats-officedocument.drawing+xml" PartName="/xl/drawings/drawing87.xml"/>
  <Override ContentType="application/vnd.openxmlformats-officedocument.drawing+xml" PartName="/xl/drawings/drawing155.xml"/>
  <Override ContentType="application/vnd.openxmlformats-officedocument.drawing+xml" PartName="/xl/drawings/drawing328.xml"/>
  <Override ContentType="application/vnd.openxmlformats-officedocument.drawing+xml" PartName="/xl/drawings/drawing341.xml"/>
  <Override ContentType="application/vnd.openxmlformats-officedocument.drawing+xml" PartName="/xl/drawings/drawing251.xml"/>
  <Override ContentType="application/vnd.openxmlformats-officedocument.drawing+xml" PartName="/xl/drawings/drawing345.xml"/>
  <Override ContentType="application/vnd.openxmlformats-officedocument.drawing+xml" PartName="/xl/drawings/drawing332.xml"/>
  <Override ContentType="application/vnd.openxmlformats-officedocument.drawing+xml" PartName="/xl/drawings/drawing294.xml"/>
  <Override ContentType="application/vnd.openxmlformats-officedocument.drawing+xml" PartName="/xl/drawings/drawing204.xml"/>
  <Override ContentType="application/vnd.openxmlformats-officedocument.drawing+xml" PartName="/xl/drawings/drawing247.xml"/>
  <Override ContentType="application/vnd.openxmlformats-officedocument.drawing+xml" PartName="/xl/drawings/drawing264.xml"/>
  <Override ContentType="application/vnd.openxmlformats-officedocument.drawing+xml" PartName="/xl/drawings/drawing221.xml"/>
  <Override ContentType="application/vnd.openxmlformats-officedocument.drawing+xml" PartName="/xl/drawings/drawing33.xml"/>
  <Override ContentType="application/vnd.openxmlformats-officedocument.drawing+xml" PartName="/xl/drawings/drawing76.xml"/>
  <Override ContentType="application/vnd.openxmlformats-officedocument.drawing+xml" PartName="/xl/drawings/drawing166.xml"/>
  <Override ContentType="application/vnd.openxmlformats-officedocument.drawing+xml" PartName="/xl/drawings/drawing16.xml"/>
  <Override ContentType="application/vnd.openxmlformats-officedocument.drawing+xml" PartName="/xl/drawings/drawing123.xml"/>
  <Override ContentType="application/vnd.openxmlformats-officedocument.drawing+xml" PartName="/xl/drawings/drawing29.xml"/>
  <Override ContentType="application/vnd.openxmlformats-officedocument.drawing+xml" PartName="/xl/drawings/drawing80.xml"/>
  <Override ContentType="application/vnd.openxmlformats-officedocument.drawing+xml" PartName="/xl/drawings/drawing170.xml"/>
  <Override ContentType="application/vnd.openxmlformats-officedocument.drawing+xml" PartName="/xl/drawings/drawing228.xml"/>
  <Override ContentType="application/vnd.openxmlformats-officedocument.drawing+xml" PartName="/xl/drawings/drawing313.xml"/>
  <Override ContentType="application/vnd.openxmlformats-officedocument.drawing+xml" PartName="/xl/drawings/drawing59.xml"/>
  <Override ContentType="application/vnd.openxmlformats-officedocument.drawing+xml" PartName="/xl/drawings/drawing183.xml"/>
  <Override ContentType="application/vnd.openxmlformats-officedocument.drawing+xml" PartName="/xl/drawings/drawing140.xml"/>
  <Override ContentType="application/vnd.openxmlformats-officedocument.drawing+xml" PartName="/xl/drawings/drawing207.xml"/>
  <Override ContentType="application/vnd.openxmlformats-officedocument.drawing+xml" PartName="/xl/drawings/drawing304.xml"/>
  <Override ContentType="application/vnd.openxmlformats-officedocument.drawing+xml" PartName="/xl/drawings/drawing39.xml"/>
  <Override ContentType="application/vnd.openxmlformats-officedocument.drawing+xml" PartName="/xl/drawings/drawing347.xml"/>
  <Override ContentType="application/vnd.openxmlformats-officedocument.drawing+xml" PartName="/xl/drawings/drawing12.xml"/>
  <Override ContentType="application/vnd.openxmlformats-officedocument.drawing+xml" PartName="/xl/drawings/drawing73.xml"/>
  <Override ContentType="application/vnd.openxmlformats-officedocument.drawing+xml" PartName="/xl/drawings/drawing152.xml"/>
  <Override ContentType="application/vnd.openxmlformats-officedocument.drawing+xml" PartName="/xl/drawings/drawing30.xml"/>
  <Override ContentType="application/vnd.openxmlformats-officedocument.drawing+xml" PartName="/xl/drawings/drawing284.xml"/>
  <Override ContentType="application/vnd.openxmlformats-officedocument.drawing+xml" PartName="/xl/drawings/drawing195.xml"/>
  <Override ContentType="application/vnd.openxmlformats-officedocument.drawing+xml" PartName="/xl/drawings/drawing185.xml"/>
  <Override ContentType="application/vnd.openxmlformats-officedocument.drawing+xml" PartName="/xl/drawings/drawing231.xml"/>
  <Override ContentType="application/vnd.openxmlformats-officedocument.drawing+xml" PartName="/xl/drawings/drawing3.xml"/>
  <Override ContentType="application/vnd.openxmlformats-officedocument.drawing+xml" PartName="/xl/drawings/drawing134.xml"/>
  <Override ContentType="application/vnd.openxmlformats-officedocument.drawing+xml" PartName="/xl/drawings/drawing177.xml"/>
  <Override ContentType="application/vnd.openxmlformats-officedocument.drawing+xml" PartName="/xl/drawings/drawing320.xml"/>
  <Override ContentType="application/vnd.openxmlformats-officedocument.drawing+xml" PartName="/xl/drawings/drawing142.xml"/>
  <Override ContentType="application/vnd.openxmlformats-officedocument.drawing+xml" PartName="/xl/drawings/drawing274.xml"/>
  <Override ContentType="application/vnd.openxmlformats-officedocument.drawing+xml" PartName="/xl/drawings/drawing256.xml"/>
  <Override ContentType="application/vnd.openxmlformats-officedocument.drawing+xml" PartName="/xl/drawings/drawing213.xml"/>
  <Override ContentType="application/vnd.openxmlformats-officedocument.drawing+xml" PartName="/xl/drawings/drawing83.xml"/>
  <Override ContentType="application/vnd.openxmlformats-officedocument.drawing+xml" PartName="/xl/drawings/drawing299.xml"/>
  <Override ContentType="application/vnd.openxmlformats-officedocument.drawing+xml" PartName="/xl/drawings/drawing310.xml"/>
  <Override ContentType="application/vnd.openxmlformats-officedocument.drawing+xml" PartName="/xl/drawings/drawing162.xml"/>
  <Override ContentType="application/vnd.openxmlformats-officedocument.drawing+xml" PartName="/xl/drawings/drawing189.xml"/>
  <Override ContentType="application/vnd.openxmlformats-officedocument.drawing+xml" PartName="/xl/drawings/drawing40.xml"/>
  <Override ContentType="application/vnd.openxmlformats-officedocument.drawing+xml" PartName="/xl/drawings/drawing108.xml"/>
  <Override ContentType="application/vnd.openxmlformats-officedocument.drawing+xml" PartName="/xl/drawings/drawing290.xml"/>
  <Override ContentType="application/vnd.openxmlformats-officedocument.drawing+xml" PartName="/xl/drawings/drawing128.xml"/>
  <Override ContentType="application/vnd.openxmlformats-officedocument.drawing+xml" PartName="/xl/drawings/drawing180.xml"/>
  <Override ContentType="application/vnd.openxmlformats-officedocument.drawing+xml" PartName="/xl/drawings/drawing353.xml"/>
  <Override ContentType="application/vnd.openxmlformats-officedocument.drawing+xml" PartName="/xl/drawings/drawing49.xml"/>
  <Override ContentType="application/vnd.openxmlformats-officedocument.drawing+xml" PartName="/xl/drawings/drawing329.xml"/>
  <Override ContentType="application/vnd.openxmlformats-officedocument.drawing+xml" PartName="/xl/drawings/drawing219.xml"/>
  <Override ContentType="application/vnd.openxmlformats-officedocument.drawing+xml" PartName="/xl/drawings/drawing268.xml"/>
  <Override ContentType="application/vnd.openxmlformats-officedocument.drawing+xml" PartName="/xl/drawings/drawing191.xml"/>
  <Override ContentType="application/vnd.openxmlformats-officedocument.drawing+xml" PartName="/xl/drawings/drawing225.xml"/>
  <Override ContentType="application/vnd.openxmlformats-officedocument.drawing+xml" PartName="/xl/drawings/drawing335.xml"/>
  <Override ContentType="application/vnd.openxmlformats-officedocument.drawing+xml" PartName="/xl/drawings/drawing55.xml"/>
  <Override ContentType="application/vnd.openxmlformats-officedocument.drawing+xml" PartName="/xl/drawings/drawing241.xml"/>
  <Override ContentType="application/vnd.openxmlformats-officedocument.drawing+xml" PartName="/xl/drawings/drawing24.xml"/>
  <Override ContentType="application/vnd.openxmlformats-officedocument.drawing+xml" PartName="/xl/drawings/drawing157.xml"/>
  <Override ContentType="application/vnd.openxmlformats-officedocument.drawing+xml" PartName="/xl/drawings/drawing67.xml"/>
  <Override ContentType="application/vnd.openxmlformats-officedocument.drawing+xml" PartName="/xl/drawings/drawing114.xml"/>
  <Override ContentType="application/vnd.openxmlformats-officedocument.drawing+xml" PartName="/xl/drawings/drawing98.xml"/>
  <Override ContentType="application/vnd.openxmlformats-officedocument.drawing+xml" PartName="/xl/drawings/drawing130.xml"/>
  <Override ContentType="application/vnd.openxmlformats-officedocument.drawing+xml" PartName="/xl/drawings/drawing173.xml"/>
  <Override ContentType="application/vnd.openxmlformats-officedocument.drawing+xml" PartName="/xl/drawings/drawing51.xml"/>
  <Override ContentType="application/vnd.openxmlformats-officedocument.drawing+xml" PartName="/xl/drawings/drawing190.xml"/>
  <Override ContentType="application/vnd.openxmlformats-officedocument.drawing+xml" PartName="/xl/drawings/drawing229.xml"/>
  <Override ContentType="application/vnd.openxmlformats-officedocument.drawing+xml" PartName="/xl/drawings/drawing94.xml"/>
  <Override ContentType="application/vnd.openxmlformats-officedocument.drawing+xml" PartName="/xl/drawings/drawing17.xml"/>
  <Override ContentType="application/vnd.openxmlformats-officedocument.drawing+xml" PartName="/xl/drawings/drawing139.xml"/>
  <Override ContentType="application/vnd.openxmlformats-officedocument.drawing+xml" PartName="/xl/drawings/drawing199.xml"/>
  <Override ContentType="application/vnd.openxmlformats-officedocument.drawing+xml" PartName="/xl/drawings/drawing325.xml"/>
  <Override ContentType="application/vnd.openxmlformats-officedocument.drawing+xml" PartName="/xl/drawings/drawing77.xml"/>
  <Override ContentType="application/vnd.openxmlformats-officedocument.drawing+xml" PartName="/xl/drawings/drawing113.xml"/>
  <Override ContentType="application/vnd.openxmlformats-officedocument.drawing+xml" PartName="/xl/drawings/drawing342.xml"/>
  <Override ContentType="application/vnd.openxmlformats-officedocument.drawing+xml" PartName="/xl/drawings/drawing34.xml"/>
  <Override ContentType="application/vnd.openxmlformats-officedocument.drawing+xml" PartName="/xl/drawings/drawing156.xml"/>
  <Override ContentType="application/vnd.openxmlformats-officedocument.drawing+xml" PartName="/xl/drawings/drawing252.xml"/>
  <Override ContentType="application/vnd.openxmlformats-officedocument.drawing+xml" PartName="/xl/drawings/drawing120.xml"/>
  <Override ContentType="application/vnd.openxmlformats-officedocument.drawing+xml" PartName="/xl/drawings/drawing295.xml"/>
  <Override ContentType="application/vnd.openxmlformats-officedocument.drawing+xml" PartName="/xl/drawings/drawing278.xml"/>
  <Override ContentType="application/vnd.openxmlformats-officedocument.drawing+xml" PartName="/xl/drawings/drawing107.xml"/>
  <Override ContentType="application/vnd.openxmlformats-officedocument.drawing+xml" PartName="/xl/drawings/drawing146.xml"/>
  <Override ContentType="application/vnd.openxmlformats-officedocument.drawing+xml" PartName="/xl/drawings/drawing319.xml"/>
  <Override ContentType="application/vnd.openxmlformats-officedocument.drawing+xml" PartName="/xl/drawings/drawing103.xml"/>
  <Override ContentType="application/vnd.openxmlformats-officedocument.drawing+xml" PartName="/xl/drawings/drawing235.xml"/>
  <Override ContentType="application/vnd.openxmlformats-officedocument.drawing+xml" PartName="/xl/drawings/drawing129.xml"/>
  <Override ContentType="application/vnd.openxmlformats-officedocument.drawing+xml" PartName="/xl/drawings/drawing124.xml"/>
  <Override ContentType="application/vnd.openxmlformats-officedocument.drawing+xml" PartName="/xl/drawings/drawing167.xml"/>
  <Override ContentType="application/vnd.openxmlformats-officedocument.drawing+xml" PartName="/xl/drawings/drawing184.xml"/>
  <Override ContentType="application/vnd.openxmlformats-officedocument.drawing+xml" PartName="/xl/drawings/drawing45.xml"/>
  <Override ContentType="application/vnd.openxmlformats-officedocument.drawing+xml" PartName="/xl/drawings/drawing28.xml"/>
  <Override ContentType="application/vnd.openxmlformats-officedocument.drawing+xml" PartName="/xl/drawings/drawing331.xml"/>
  <Override ContentType="application/vnd.openxmlformats-officedocument.drawing+xml" PartName="/xl/drawings/drawing314.xml"/>
  <Override ContentType="application/vnd.openxmlformats-officedocument.drawing+xml" PartName="/xl/drawings/drawing62.xml"/>
  <Override ContentType="application/vnd.openxmlformats-officedocument.drawing+xml" PartName="/xl/drawings/drawing88.xml"/>
  <Override ContentType="application/vnd.openxmlformats-officedocument.drawing+xml" PartName="/xl/drawings/drawing141.xml"/>
  <Override ContentType="application/vnd.openxmlformats-officedocument.drawing+xml" PartName="/xl/drawings/drawing220.xml"/>
  <Override ContentType="application/vnd.openxmlformats-officedocument.drawing+xml" PartName="/xl/drawings/drawing263.xml"/>
  <Override ContentType="application/vnd.openxmlformats-officedocument.drawing+xml" PartName="/xl/drawings/drawing8.xml"/>
  <Override ContentType="application/vnd.openxmlformats-officedocument.drawing+xml" PartName="/xl/drawings/drawing203.xml"/>
  <Override ContentType="application/vnd.openxmlformats-officedocument.drawing+xml" PartName="/xl/drawings/drawing308.xml"/>
  <Override ContentType="application/vnd.openxmlformats-officedocument.drawing+xml" PartName="/xl/drawings/drawing280.xml"/>
  <Override ContentType="application/vnd.openxmlformats-officedocument.drawing+xml" PartName="/xl/drawings/drawing246.xml"/>
  <Override ContentType="application/vnd.openxmlformats-officedocument.drawing+xml" PartName="/xl/drawings/drawing118.xml"/>
  <Override ContentType="application/vnd.openxmlformats-officedocument.drawing+xml" PartName="/xl/drawings/drawing289.xml"/>
  <Override ContentType="application/vnd.openxmlformats-officedocument.drawing+xml" PartName="/xl/drawings/drawing4.xml"/>
  <Override ContentType="application/vnd.openxmlformats-officedocument.drawing+xml" PartName="/xl/drawings/drawing249.xml"/>
  <Override ContentType="application/vnd.openxmlformats-officedocument.drawing+xml" PartName="/xl/drawings/drawing117.xml"/>
  <Override ContentType="application/vnd.openxmlformats-officedocument.drawing+xml" PartName="/xl/drawings/drawing82.xml"/>
  <Override ContentType="application/vnd.openxmlformats-officedocument.drawing+xml" PartName="/xl/drawings/drawing303.xml"/>
  <Override ContentType="application/vnd.openxmlformats-officedocument.drawing+xml" PartName="/xl/drawings/drawing346.xml"/>
  <Override ContentType="application/vnd.openxmlformats-officedocument.drawing+xml" PartName="/xl/drawings/drawing125.xml"/>
  <Override ContentType="application/vnd.openxmlformats-officedocument.drawing+xml" PartName="/xl/drawings/drawing257.xml"/>
  <Override ContentType="application/vnd.openxmlformats-officedocument.drawing+xml" PartName="/xl/drawings/drawing214.xml"/>
  <Override ContentType="application/vnd.openxmlformats-officedocument.drawing+xml" PartName="/xl/drawings/drawing133.xml"/>
  <Override ContentType="application/vnd.openxmlformats-officedocument.drawing+xml" PartName="/xl/drawings/drawing31.xml"/>
  <Override ContentType="application/vnd.openxmlformats-officedocument.drawing+xml" PartName="/xl/drawings/drawing265.xml"/>
  <Override ContentType="application/vnd.openxmlformats-officedocument.drawing+xml" PartName="/xl/drawings/drawing311.xml"/>
  <Override ContentType="application/vnd.openxmlformats-officedocument.drawing+xml" PartName="/xl/drawings/drawing168.xml"/>
  <Override ContentType="application/vnd.openxmlformats-officedocument.drawing+xml" PartName="/xl/drawings/drawing222.xml"/>
  <Override ContentType="application/vnd.openxmlformats-officedocument.drawing+xml" PartName="/xl/drawings/drawing74.xml"/>
  <Override ContentType="application/vnd.openxmlformats-officedocument.drawing+xml" PartName="/xl/drawings/drawing354.xml"/>
  <Override ContentType="application/vnd.openxmlformats-officedocument.drawing+xml" PartName="/xl/drawings/drawing192.xml"/>
  <Override ContentType="application/vnd.openxmlformats-officedocument.drawing+xml" PartName="/xl/drawings/drawing226.xml"/>
  <Override ContentType="application/vnd.openxmlformats-officedocument.drawing+xml" PartName="/xl/drawings/drawing70.xml"/>
  <Override ContentType="application/vnd.openxmlformats-officedocument.drawing+xml" PartName="/xl/drawings/drawing323.xml"/>
  <Override ContentType="application/vnd.openxmlformats-officedocument.drawing+xml" PartName="/xl/drawings/drawing218.xml"/>
  <Override ContentType="application/vnd.openxmlformats-officedocument.drawing+xml" PartName="/xl/drawings/drawing176.xml"/>
  <Override ContentType="application/vnd.openxmlformats-officedocument.drawing+xml" PartName="/xl/drawings/drawing269.xml"/>
  <Override ContentType="application/vnd.openxmlformats-officedocument.drawing+xml" PartName="/xl/drawings/drawing97.xml"/>
  <Override ContentType="application/vnd.openxmlformats-officedocument.drawing+xml" PartName="/xl/drawings/drawing145.xml"/>
  <Override ContentType="application/vnd.openxmlformats-officedocument.drawing+xml" PartName="/xl/drawings/drawing66.xml"/>
  <Override ContentType="application/vnd.openxmlformats-officedocument.drawing+xml" PartName="/xl/drawings/drawing230.xml"/>
  <Override ContentType="application/vnd.openxmlformats-officedocument.drawing+xml" PartName="/xl/drawings/drawing273.xml"/>
  <Override ContentType="application/vnd.openxmlformats-officedocument.drawing+xml" PartName="/xl/drawings/drawing23.xml"/>
  <Override ContentType="application/vnd.openxmlformats-officedocument.drawing+xml" PartName="/xl/drawings/drawing102.xml"/>
  <Override ContentType="application/vnd.openxmlformats-officedocument.drawing+xml" PartName="/xl/drawings/drawing38.xml"/>
  <Override ContentType="application/vnd.openxmlformats-officedocument.drawing+xml" PartName="/xl/drawings/drawing206.xml"/>
  <Override ContentType="application/vnd.openxmlformats-officedocument.drawing+xml" PartName="/xl/drawings/drawing90.xml"/>
  <Override ContentType="application/vnd.openxmlformats-officedocument.drawing+xml" PartName="/xl/drawings/drawing109.xml"/>
  <Override ContentType="application/vnd.openxmlformats-officedocument.drawing+xml" PartName="/xl/drawings/drawing188.xml"/>
  <Override ContentType="application/vnd.openxmlformats-officedocument.drawing+xml" PartName="/xl/drawings/drawing242.xml"/>
  <Override ContentType="application/vnd.openxmlformats-officedocument.drawing+xml" PartName="/xl/drawings/drawing54.xml"/>
  <Override ContentType="application/vnd.openxmlformats-officedocument.drawing+xml" PartName="/xl/drawings/drawing161.xml"/>
  <Override ContentType="application/vnd.openxmlformats-officedocument.drawing+xml" PartName="/xl/drawings/drawing11.xml"/>
  <Override ContentType="application/vnd.openxmlformats-officedocument.drawing+xml" PartName="/xl/drawings/drawing285.xml"/>
  <Override ContentType="application/vnd.openxmlformats-officedocument.drawing+xml" PartName="/xl/drawings/drawing262.xml"/>
  <Override ContentType="application/vnd.openxmlformats-officedocument.drawing+xml" PartName="/xl/drawings/drawing245.xml"/>
  <Override ContentType="application/vnd.openxmlformats-officedocument.drawing+xml" PartName="/xl/drawings/drawing270.xml"/>
  <Override ContentType="application/vnd.openxmlformats-officedocument.drawing+xml" PartName="/xl/drawings/drawing202.xml"/>
  <Override ContentType="application/vnd.openxmlformats-officedocument.drawing+xml" PartName="/xl/drawings/drawing334.xml"/>
  <Override ContentType="application/vnd.openxmlformats-officedocument.drawing+xml" PartName="/xl/drawings/drawing121.xml"/>
  <Override ContentType="application/vnd.openxmlformats-officedocument.drawing+xml" PartName="/xl/drawings/drawing318.xml"/>
  <Override ContentType="application/vnd.openxmlformats-officedocument.drawing+xml" PartName="/xl/drawings/drawing253.xml"/>
  <Override ContentType="application/vnd.openxmlformats-officedocument.drawing+xml" PartName="/xl/drawings/drawing210.xml"/>
  <Override ContentType="application/vnd.openxmlformats-officedocument.drawing+xml" PartName="/xl/drawings/drawing288.xml"/>
  <Override ContentType="application/vnd.openxmlformats-officedocument.drawing+xml" PartName="/xl/drawings/drawing351.xml"/>
  <Override ContentType="application/vnd.openxmlformats-officedocument.drawing+xml" PartName="/xl/drawings/drawing27.xml"/>
  <Override ContentType="application/vnd.openxmlformats-officedocument.drawing+xml" PartName="/xl/drawings/drawing172.xml"/>
  <Override ContentType="application/vnd.openxmlformats-officedocument.drawing+xml" PartName="/xl/drawings/drawing7.xml"/>
  <Override ContentType="application/vnd.openxmlformats-officedocument.drawing+xml" PartName="/xl/drawings/drawing296.xml"/>
  <Override ContentType="application/vnd.openxmlformats-officedocument.drawing+xml" PartName="/xl/drawings/drawing18.xml"/>
  <Override ContentType="application/vnd.openxmlformats-officedocument.drawing+xml" PartName="/xl/drawings/drawing78.xml"/>
  <Override ContentType="application/vnd.openxmlformats-officedocument.drawing+xml" PartName="/xl/drawings/drawing164.xml"/>
  <Override ContentType="application/vnd.openxmlformats-officedocument.drawing+xml" PartName="/xl/drawings/drawing35.xml"/>
  <Override ContentType="application/vnd.openxmlformats-officedocument.drawing+xml" PartName="/xl/drawings/drawing181.xml"/>
  <Override ContentType="application/vnd.openxmlformats-officedocument.drawing+xml" PartName="/xl/drawings/drawing315.xml"/>
  <Override ContentType="application/vnd.openxmlformats-officedocument.drawing+xml" PartName="/xl/drawings/drawing281.xml"/>
  <Override ContentType="application/vnd.openxmlformats-officedocument.drawing+xml" PartName="/xl/drawings/drawing307.xml"/>
  <Override ContentType="application/vnd.openxmlformats-officedocument.drawing+xml" PartName="/xl/drawings/drawing277.xml"/>
  <Override ContentType="application/vnd.openxmlformats-officedocument.drawing+xml" PartName="/xl/drawings/drawing234.xml"/>
  <Override ContentType="application/vnd.openxmlformats-officedocument.drawing+xml" PartName="/xl/drawings/drawing46.xml"/>
  <Override ContentType="application/vnd.openxmlformats-officedocument.drawing+xml" PartName="/xl/drawings/drawing63.xml"/>
  <Override ContentType="application/vnd.openxmlformats-officedocument.drawing+xml" PartName="/xl/drawings/drawing179.xml"/>
  <Override ContentType="application/vnd.openxmlformats-officedocument.drawing+xml" PartName="/xl/drawings/drawing106.xml"/>
  <Override ContentType="application/vnd.openxmlformats-officedocument.drawing+xml" PartName="/xl/drawings/drawing93.xml"/>
  <Override ContentType="application/vnd.openxmlformats-officedocument.drawing+xml" PartName="/xl/drawings/drawing149.xml"/>
  <Override ContentType="application/vnd.openxmlformats-officedocument.drawing+xml" PartName="/xl/drawings/drawing110.xml"/>
  <Override ContentType="application/vnd.openxmlformats-officedocument.drawing+xml" PartName="/xl/drawings/drawing136.xml"/>
  <Override ContentType="application/vnd.openxmlformats-officedocument.drawing+xml" PartName="/xl/drawings/drawing343.xml"/>
  <Override ContentType="application/vnd.openxmlformats-officedocument.drawing+xml" PartName="/xl/drawings/drawing50.xml"/>
  <Override ContentType="application/vnd.openxmlformats-officedocument.drawing+xml" PartName="/xl/drawings/drawing330.xml"/>
  <Override ContentType="application/vnd.openxmlformats-officedocument.drawing+xml" PartName="/xl/drawings/drawing20.xml"/>
  <Override ContentType="application/vnd.openxmlformats-officedocument.drawing+xml" PartName="/xl/drawings/drawing89.xml"/>
  <Override ContentType="application/vnd.openxmlformats-officedocument.drawing+xml" PartName="/xl/drawings/drawing326.xml"/>
  <Override ContentType="application/vnd.openxmlformats-officedocument.drawing+xml" PartName="/xl/drawings/drawing153.xml"/>
  <Override ContentType="application/vnd.openxmlformats-officedocument.drawing+xml" PartName="/xl/drawings/drawing196.xml"/>
  <Override ContentType="application/vnd.openxmlformats-officedocument.drawing+xml" PartName="/xl/drawings/drawing300.xml"/>
  <Override ContentType="application/vnd.openxmlformats-officedocument.drawing+xml" PartName="/xl/drawings/drawing339.xml"/>
  <Override ContentType="application/vnd.openxmlformats-officedocument.drawing+xml" PartName="/xl/drawings/drawing81.xml"/>
  <Override ContentType="application/vnd.openxmlformats-officedocument.drawing+xml" PartName="/xl/drawings/drawing292.xml"/>
  <Override ContentType="application/vnd.openxmlformats-officedocument.drawing+xml" PartName="/xl/drawings/drawing160.xml"/>
  <Override ContentType="application/vnd.openxmlformats-officedocument.drawing+xml" PartName="/xl/drawings/drawing215.xml"/>
  <Override ContentType="application/vnd.openxmlformats-officedocument.drawing+xml" PartName="/xl/drawings/drawing169.xml"/>
  <Override ContentType="application/vnd.openxmlformats-officedocument.drawing+xml" PartName="/xl/drawings/drawing355.xml"/>
  <Override ContentType="application/vnd.openxmlformats-officedocument.drawing+xml" PartName="/xl/drawings/drawing223.xml"/>
  <Override ContentType="application/vnd.openxmlformats-officedocument.drawing+xml" PartName="/xl/drawings/drawing312.xml"/>
  <Override ContentType="application/vnd.openxmlformats-officedocument.drawing+xml" PartName="/xl/drawings/drawing258.xml"/>
  <Override ContentType="application/vnd.openxmlformats-officedocument.drawing+xml" PartName="/xl/drawings/drawing266.xml"/>
  <Override ContentType="application/vnd.openxmlformats-officedocument.drawing+xml" PartName="/xl/drawings/drawing126.xml"/>
  <Override ContentType="application/vnd.openxmlformats-officedocument.drawing+xml" PartName="/xl/drawings/drawing47.xml"/>
  <Override ContentType="application/vnd.openxmlformats-officedocument.drawing+xml" PartName="/xl/drawings/drawing57.xml"/>
  <Override ContentType="application/vnd.openxmlformats-officedocument.drawing+xml" PartName="/xl/drawings/drawing65.xml"/>
  <Override ContentType="application/vnd.openxmlformats-officedocument.drawing+xml" PartName="/xl/drawings/drawing150.xml"/>
  <Override ContentType="application/vnd.openxmlformats-officedocument.drawing+xml" PartName="/xl/drawings/drawing282.xml"/>
  <Override ContentType="application/vnd.openxmlformats-officedocument.drawing+xml" PartName="/xl/drawings/drawing14.xml"/>
  <Override ContentType="application/vnd.openxmlformats-officedocument.drawing+xml" PartName="/xl/drawings/drawing217.xml"/>
  <Override ContentType="application/vnd.openxmlformats-officedocument.drawing+xml" PartName="/xl/drawings/drawing349.xml"/>
  <Override ContentType="application/vnd.openxmlformats-officedocument.drawing+xml" PartName="/xl/drawings/drawing306.xml"/>
  <Override ContentType="application/vnd.openxmlformats-officedocument.drawing+xml" PartName="/xl/drawings/drawing337.xml"/>
  <Override ContentType="application/vnd.openxmlformats-officedocument.drawing+xml" PartName="/xl/drawings/drawing91.xml"/>
  <Override ContentType="application/vnd.openxmlformats-officedocument.drawing+xml" PartName="/xl/drawings/drawing205.xml"/>
  <Override ContentType="application/vnd.openxmlformats-officedocument.drawing+xml" PartName="/xl/drawings/drawing248.xml"/>
  <Override ContentType="application/vnd.openxmlformats-officedocument.drawing+xml" PartName="/xl/drawings/drawing302.xml"/>
  <Override ContentType="application/vnd.openxmlformats-officedocument.drawing+xml" PartName="/xl/drawings/drawing22.xml"/>
  <Override ContentType="application/vnd.openxmlformats-officedocument.drawing+xml" PartName="/xl/drawings/drawing209.xml"/>
  <Override ContentType="application/vnd.openxmlformats-officedocument.drawing+xml" PartName="/xl/drawings/drawing116.xml"/>
  <Override ContentType="application/vnd.openxmlformats-officedocument.drawing+xml" PartName="/xl/drawings/drawing286.xml"/>
  <Override ContentType="application/vnd.openxmlformats-officedocument.drawing+xml" PartName="/xl/drawings/drawing10.xml"/>
  <Override ContentType="application/vnd.openxmlformats-officedocument.drawing+xml" PartName="/xl/drawings/drawing159.xml"/>
  <Override ContentType="application/vnd.openxmlformats-officedocument.drawing+xml" PartName="/xl/drawings/drawing53.xml"/>
  <Override ContentType="application/vnd.openxmlformats-officedocument.drawing+xml" PartName="/xl/drawings/drawing200.xml"/>
  <Override ContentType="application/vnd.openxmlformats-officedocument.drawing+xml" PartName="/xl/drawings/drawing96.xml"/>
  <Override ContentType="application/vnd.openxmlformats-officedocument.drawing+xml" PartName="/xl/drawings/drawing243.xml"/>
  <Override ContentType="application/vnd.openxmlformats-officedocument.drawing+xml" PartName="/xl/drawings/drawing175.xml"/>
  <Override ContentType="application/vnd.openxmlformats-officedocument.drawing+xml" PartName="/xl/drawings/drawing132.xml"/>
  <Override ContentType="application/vnd.openxmlformats-officedocument.drawing+xml" PartName="/xl/drawings/drawing193.xml"/>
  <Override ContentType="application/vnd.openxmlformats-officedocument.drawing+xml" PartName="/xl/drawings/drawing316.xml"/>
  <Override ContentType="application/vnd.openxmlformats-officedocument.drawing+xml" PartName="/xl/drawings/drawing340.xml"/>
  <Override ContentType="application/vnd.openxmlformats-officedocument.drawing+xml" PartName="/xl/drawings/drawing322.xml"/>
  <Override ContentType="application/vnd.openxmlformats-officedocument.drawing+xml" PartName="/xl/drawings/drawing71.xml"/>
  <Override ContentType="application/vnd.openxmlformats-officedocument.drawing+xml" PartName="/xl/drawings/drawing238.xml"/>
  <Override ContentType="application/vnd.openxmlformats-officedocument.drawing+xml" PartName="/xl/drawings/drawing19.xml"/>
  <Override ContentType="application/vnd.openxmlformats-officedocument.drawing+xml" PartName="/xl/drawings/drawing5.xml"/>
  <Override ContentType="application/vnd.openxmlformats-officedocument.drawing+xml" PartName="/xl/drawings/drawing85.xml"/>
  <Override ContentType="application/vnd.openxmlformats-officedocument.drawing+xml" PartName="/xl/drawings/drawing42.xml"/>
  <Override ContentType="application/vnd.openxmlformats-officedocument.drawing+xml" PartName="/xl/drawings/drawing187.xml"/>
  <Override ContentType="application/vnd.openxmlformats-officedocument.drawing+xml" PartName="/xl/drawings/drawing272.xml"/>
  <Override ContentType="application/vnd.openxmlformats-officedocument.drawing+xml" PartName="/xl/drawings/drawing211.xml"/>
  <Override ContentType="application/vnd.openxmlformats-officedocument.drawing+xml" PartName="/xl/drawings/drawing101.xml"/>
  <Override ContentType="application/vnd.openxmlformats-officedocument.drawing+xml" PartName="/xl/drawings/drawing37.xml"/>
  <Override ContentType="application/vnd.openxmlformats-officedocument.drawing+xml" PartName="/xl/drawings/drawing144.xml"/>
  <Override ContentType="application/vnd.openxmlformats-officedocument.drawing+xml" PartName="/xl/drawings/drawing105.xml"/>
  <Override ContentType="application/vnd.openxmlformats-officedocument.drawing+xml" PartName="/xl/drawings/drawing148.xml"/>
  <Override ContentType="application/vnd.openxmlformats-officedocument.drawing+xml" PartName="/xl/drawings/drawing237.xml"/>
  <Override ContentType="application/vnd.openxmlformats-officedocument.drawing+xml" PartName="/xl/drawings/drawing26.xml"/>
  <Override ContentType="application/vnd.openxmlformats-officedocument.drawing+xml" PartName="/xl/drawings/drawing165.xml"/>
  <Override ContentType="application/vnd.openxmlformats-officedocument.drawing+xml" PartName="/xl/drawings/drawing297.xml"/>
  <Override ContentType="application/vnd.openxmlformats-officedocument.drawing+xml" PartName="/xl/drawings/drawing254.xml"/>
  <Override ContentType="application/vnd.openxmlformats-officedocument.drawing+xml" PartName="/xl/drawings/drawing69.xml"/>
  <Override ContentType="application/vnd.openxmlformats-officedocument.drawing+xml" PartName="/xl/drawings/drawing122.xml"/>
  <Override ContentType="application/vnd.openxmlformats-officedocument.drawing+xml" PartName="/xl/drawings/drawing182.xml"/>
  <Override ContentType="application/vnd.openxmlformats-officedocument.drawing+xml" PartName="/xl/drawings/drawing43.xml"/>
  <Override ContentType="application/vnd.openxmlformats-officedocument.drawing+xml" PartName="/xl/drawings/drawing271.xml"/>
  <Override ContentType="application/vnd.openxmlformats-officedocument.drawing+xml" PartName="/xl/drawings/drawing86.xml"/>
  <Override ContentType="application/vnd.openxmlformats-officedocument.drawing+xml" PartName="/xl/drawings/drawing60.xml"/>
  <Override ContentType="application/vnd.openxmlformats-officedocument.drawing+xml" PartName="/xl/drawings/drawing244.xml"/>
  <Override ContentType="application/vnd.openxmlformats-officedocument.drawing+xml" PartName="/xl/drawings/drawing287.xml"/>
  <Override ContentType="application/vnd.openxmlformats-officedocument.drawing+xml" PartName="/xl/drawings/drawing327.xml"/>
  <Override ContentType="application/vnd.openxmlformats-officedocument.drawing+xml" PartName="/xl/drawings/drawing227.xml"/>
  <Override ContentType="application/vnd.openxmlformats-officedocument.drawing+xml" PartName="/xl/drawings/drawing333.xml"/>
  <Override ContentType="application/vnd.openxmlformats-officedocument.drawing+xml" PartName="/xl/drawings/drawing201.xml"/>
  <Override ContentType="application/vnd.openxmlformats-officedocument.drawing+xml" PartName="/xl/drawings/drawing350.xml"/>
  <Override ContentType="application/vnd.openxmlformats-officedocument.drawing+xml" PartName="/xl/drawings/drawing261.xml"/>
  <Override ContentType="application/vnd.openxmlformats-officedocument.drawing+xml" PartName="/xl/drawings/drawing154.xml"/>
  <Override ContentType="application/vnd.openxmlformats-officedocument.drawing+xml" PartName="/xl/drawings/drawing197.xml"/>
  <Override ContentType="application/vnd.openxmlformats-officedocument.drawing+xml" PartName="/xl/drawings/drawing58.xml"/>
  <Override ContentType="application/vnd.openxmlformats-officedocument.drawing+xml" PartName="/xl/drawings/drawing111.xml"/>
  <Override ContentType="application/vnd.openxmlformats-officedocument.drawing+xml" PartName="/xl/drawings/drawing137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92.xml"/>
  <Override ContentType="application/vnd.openxmlformats-officedocument.drawing+xml" PartName="/xl/drawings/drawing171.xml"/>
  <Override ContentType="application/vnd.openxmlformats-officedocument.drawing+xml" PartName="/xl/drawings/drawing344.xml"/>
  <Override ContentType="application/vnd.openxmlformats-officedocument.drawing+xml" PartName="/xl/drawings/drawing32.xml"/>
  <Override ContentType="application/vnd.openxmlformats-officedocument.drawing+xml" PartName="/xl/drawings/drawing75.xml"/>
  <Override ContentType="application/vnd.openxmlformats-officedocument.drawing+xml" PartName="/xl/drawings/drawing301.xml"/>
  <Override ContentType="application/vnd.openxmlformats-officedocument.drawing+xml" PartName="/xl/drawings/drawing293.xml"/>
  <Override ContentType="application/vnd.openxmlformats-officedocument.drawing+xml" PartName="/xl/drawings/drawing250.xml"/>
  <Override ContentType="application/vnd.openxmlformats-officedocument.drawing+xml" PartName="/xl/drawings/drawing338.xml"/>
  <Override ContentType="application/vnd.openxmlformats-officedocument.drawing+xml" PartName="/xl/drawings/drawing216.xml"/>
  <Override ContentType="application/vnd.openxmlformats-officedocument.drawing+xml" PartName="/xl/drawings/drawing259.xml"/>
  <Override ContentType="application/vnd.openxmlformats-officedocument.drawing+xml" PartName="/xl/drawings/drawing276.xml"/>
  <Override ContentType="application/vnd.openxmlformats-officedocument.drawing+xml" PartName="/xl/drawings/drawing233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ummery" sheetId="1" r:id="rId4"/>
    <sheet state="visible" name="template" sheetId="2" r:id="rId5"/>
    <sheet state="visible" name="353" sheetId="3" r:id="rId6"/>
    <sheet state="visible" name="352" sheetId="4" r:id="rId7"/>
    <sheet state="visible" name="351" sheetId="5" r:id="rId8"/>
    <sheet state="visible" name="350" sheetId="6" r:id="rId9"/>
    <sheet state="visible" name="349" sheetId="7" r:id="rId10"/>
    <sheet state="visible" name="348" sheetId="8" r:id="rId11"/>
    <sheet state="visible" name="347" sheetId="9" r:id="rId12"/>
    <sheet state="visible" name="346" sheetId="10" r:id="rId13"/>
    <sheet state="visible" name="345" sheetId="11" r:id="rId14"/>
    <sheet state="visible" name="344" sheetId="12" r:id="rId15"/>
    <sheet state="visible" name="343" sheetId="13" r:id="rId16"/>
    <sheet state="visible" name="342" sheetId="14" r:id="rId17"/>
    <sheet state="visible" name="341" sheetId="15" r:id="rId18"/>
    <sheet state="visible" name="340" sheetId="16" r:id="rId19"/>
    <sheet state="visible" name="339" sheetId="17" r:id="rId20"/>
    <sheet state="visible" name="338" sheetId="18" r:id="rId21"/>
    <sheet state="visible" name="337" sheetId="19" r:id="rId22"/>
    <sheet state="visible" name="336" sheetId="20" r:id="rId23"/>
    <sheet state="visible" name="335" sheetId="21" r:id="rId24"/>
    <sheet state="visible" name="334" sheetId="22" r:id="rId25"/>
    <sheet state="visible" name="333" sheetId="23" r:id="rId26"/>
    <sheet state="visible" name="332" sheetId="24" r:id="rId27"/>
    <sheet state="visible" name="331" sheetId="25" r:id="rId28"/>
    <sheet state="visible" name="330" sheetId="26" r:id="rId29"/>
    <sheet state="visible" name="329" sheetId="27" r:id="rId30"/>
    <sheet state="visible" name="328" sheetId="28" r:id="rId31"/>
    <sheet state="visible" name="327" sheetId="29" r:id="rId32"/>
    <sheet state="visible" name="326" sheetId="30" r:id="rId33"/>
    <sheet state="visible" name="325" sheetId="31" r:id="rId34"/>
    <sheet state="visible" name="324" sheetId="32" r:id="rId35"/>
    <sheet state="visible" name="323" sheetId="33" r:id="rId36"/>
    <sheet state="visible" name="322" sheetId="34" r:id="rId37"/>
    <sheet state="visible" name="321" sheetId="35" r:id="rId38"/>
    <sheet state="visible" name="320" sheetId="36" r:id="rId39"/>
    <sheet state="visible" name="319" sheetId="37" r:id="rId40"/>
    <sheet state="visible" name="318" sheetId="38" r:id="rId41"/>
    <sheet state="visible" name="317" sheetId="39" r:id="rId42"/>
    <sheet state="visible" name="316" sheetId="40" r:id="rId43"/>
    <sheet state="visible" name="315" sheetId="41" r:id="rId44"/>
    <sheet state="visible" name="314" sheetId="42" r:id="rId45"/>
    <sheet state="visible" name="313" sheetId="43" r:id="rId46"/>
    <sheet state="visible" name="312" sheetId="44" r:id="rId47"/>
    <sheet state="visible" name="311" sheetId="45" r:id="rId48"/>
    <sheet state="visible" name="310" sheetId="46" r:id="rId49"/>
    <sheet state="visible" name="309" sheetId="47" r:id="rId50"/>
    <sheet state="visible" name="308" sheetId="48" r:id="rId51"/>
    <sheet state="visible" name="307" sheetId="49" r:id="rId52"/>
    <sheet state="visible" name="306" sheetId="50" r:id="rId53"/>
    <sheet state="visible" name="305" sheetId="51" r:id="rId54"/>
    <sheet state="visible" name="304" sheetId="52" r:id="rId55"/>
    <sheet state="visible" name="303" sheetId="53" r:id="rId56"/>
    <sheet state="visible" name="302" sheetId="54" r:id="rId57"/>
    <sheet state="visible" name="301" sheetId="55" r:id="rId58"/>
    <sheet state="visible" name="300" sheetId="56" r:id="rId59"/>
    <sheet state="visible" name="299" sheetId="57" r:id="rId60"/>
    <sheet state="visible" name="298" sheetId="58" r:id="rId61"/>
    <sheet state="visible" name="297" sheetId="59" r:id="rId62"/>
    <sheet state="visible" name="296" sheetId="60" r:id="rId63"/>
    <sheet state="visible" name="295" sheetId="61" r:id="rId64"/>
    <sheet state="visible" name="294" sheetId="62" r:id="rId65"/>
    <sheet state="visible" name="293" sheetId="63" r:id="rId66"/>
    <sheet state="visible" name="292" sheetId="64" r:id="rId67"/>
    <sheet state="visible" name="291" sheetId="65" r:id="rId68"/>
    <sheet state="visible" name="290" sheetId="66" r:id="rId69"/>
    <sheet state="visible" name="289" sheetId="67" r:id="rId70"/>
    <sheet state="visible" name="288" sheetId="68" r:id="rId71"/>
    <sheet state="visible" name="287" sheetId="69" r:id="rId72"/>
    <sheet state="visible" name="286" sheetId="70" r:id="rId73"/>
    <sheet state="visible" name="285" sheetId="71" r:id="rId74"/>
    <sheet state="visible" name="284" sheetId="72" r:id="rId75"/>
    <sheet state="visible" name="283" sheetId="73" r:id="rId76"/>
    <sheet state="visible" name="282" sheetId="74" r:id="rId77"/>
    <sheet state="visible" name="281" sheetId="75" r:id="rId78"/>
    <sheet state="visible" name="280" sheetId="76" r:id="rId79"/>
    <sheet state="visible" name="279" sheetId="77" r:id="rId80"/>
    <sheet state="visible" name="278" sheetId="78" r:id="rId81"/>
    <sheet state="visible" name="277" sheetId="79" r:id="rId82"/>
    <sheet state="visible" name="276" sheetId="80" r:id="rId83"/>
    <sheet state="visible" name="275" sheetId="81" r:id="rId84"/>
    <sheet state="visible" name="274" sheetId="82" r:id="rId85"/>
    <sheet state="visible" name="273" sheetId="83" r:id="rId86"/>
    <sheet state="visible" name="272" sheetId="84" r:id="rId87"/>
    <sheet state="visible" name="271" sheetId="85" r:id="rId88"/>
    <sheet state="visible" name="270" sheetId="86" r:id="rId89"/>
    <sheet state="visible" name="269" sheetId="87" r:id="rId90"/>
    <sheet state="visible" name="268" sheetId="88" r:id="rId91"/>
    <sheet state="visible" name="267" sheetId="89" r:id="rId92"/>
    <sheet state="visible" name="266" sheetId="90" r:id="rId93"/>
    <sheet state="visible" name="265" sheetId="91" r:id="rId94"/>
    <sheet state="visible" name="264" sheetId="92" r:id="rId95"/>
    <sheet state="visible" name="263" sheetId="93" r:id="rId96"/>
    <sheet state="visible" name="262" sheetId="94" r:id="rId97"/>
    <sheet state="visible" name="261" sheetId="95" r:id="rId98"/>
    <sheet state="visible" name="260" sheetId="96" r:id="rId99"/>
    <sheet state="visible" name="259" sheetId="97" r:id="rId100"/>
    <sheet state="visible" name="258" sheetId="98" r:id="rId101"/>
    <sheet state="visible" name="257" sheetId="99" r:id="rId102"/>
    <sheet state="visible" name="256" sheetId="100" r:id="rId103"/>
    <sheet state="visible" name="255" sheetId="101" r:id="rId104"/>
    <sheet state="visible" name="254" sheetId="102" r:id="rId105"/>
    <sheet state="visible" name="253" sheetId="103" r:id="rId106"/>
    <sheet state="visible" name="252" sheetId="104" r:id="rId107"/>
    <sheet state="visible" name="251" sheetId="105" r:id="rId108"/>
    <sheet state="visible" name="250" sheetId="106" r:id="rId109"/>
    <sheet state="visible" name="249" sheetId="107" r:id="rId110"/>
    <sheet state="visible" name="248" sheetId="108" r:id="rId111"/>
    <sheet state="visible" name="247" sheetId="109" r:id="rId112"/>
    <sheet state="visible" name="246" sheetId="110" r:id="rId113"/>
    <sheet state="visible" name="245" sheetId="111" r:id="rId114"/>
    <sheet state="visible" name="244" sheetId="112" r:id="rId115"/>
    <sheet state="visible" name="243" sheetId="113" r:id="rId116"/>
    <sheet state="visible" name="242" sheetId="114" r:id="rId117"/>
    <sheet state="visible" name="241" sheetId="115" r:id="rId118"/>
    <sheet state="visible" name="240" sheetId="116" r:id="rId119"/>
    <sheet state="visible" name="239" sheetId="117" r:id="rId120"/>
    <sheet state="visible" name="238" sheetId="118" r:id="rId121"/>
    <sheet state="visible" name="237" sheetId="119" r:id="rId122"/>
    <sheet state="visible" name="236" sheetId="120" r:id="rId123"/>
    <sheet state="visible" name="235" sheetId="121" r:id="rId124"/>
    <sheet state="visible" name="234" sheetId="122" r:id="rId125"/>
    <sheet state="visible" name="233" sheetId="123" r:id="rId126"/>
    <sheet state="visible" name="232" sheetId="124" r:id="rId127"/>
    <sheet state="visible" name="231" sheetId="125" r:id="rId128"/>
    <sheet state="visible" name="230" sheetId="126" r:id="rId129"/>
    <sheet state="visible" name="229" sheetId="127" r:id="rId130"/>
    <sheet state="visible" name="228" sheetId="128" r:id="rId131"/>
    <sheet state="visible" name="227" sheetId="129" r:id="rId132"/>
    <sheet state="visible" name="226" sheetId="130" r:id="rId133"/>
    <sheet state="visible" name="225" sheetId="131" r:id="rId134"/>
    <sheet state="visible" name="224" sheetId="132" r:id="rId135"/>
    <sheet state="visible" name="223" sheetId="133" r:id="rId136"/>
    <sheet state="visible" name="222" sheetId="134" r:id="rId137"/>
    <sheet state="visible" name="221" sheetId="135" r:id="rId138"/>
    <sheet state="visible" name="220" sheetId="136" r:id="rId139"/>
    <sheet state="visible" name="219" sheetId="137" r:id="rId140"/>
    <sheet state="visible" name="218" sheetId="138" r:id="rId141"/>
    <sheet state="visible" name="217" sheetId="139" r:id="rId142"/>
    <sheet state="visible" name="216" sheetId="140" r:id="rId143"/>
    <sheet state="visible" name="215" sheetId="141" r:id="rId144"/>
    <sheet state="visible" name="214" sheetId="142" r:id="rId145"/>
    <sheet state="visible" name="213" sheetId="143" r:id="rId146"/>
    <sheet state="visible" name="212" sheetId="144" r:id="rId147"/>
    <sheet state="visible" name="211" sheetId="145" r:id="rId148"/>
    <sheet state="visible" name="210" sheetId="146" r:id="rId149"/>
    <sheet state="visible" name="209" sheetId="147" r:id="rId150"/>
    <sheet state="visible" name="208" sheetId="148" r:id="rId151"/>
    <sheet state="visible" name="207" sheetId="149" r:id="rId152"/>
    <sheet state="visible" name="206" sheetId="150" r:id="rId153"/>
    <sheet state="visible" name="205" sheetId="151" r:id="rId154"/>
    <sheet state="visible" name="204" sheetId="152" r:id="rId155"/>
    <sheet state="visible" name="203" sheetId="153" r:id="rId156"/>
    <sheet state="visible" name="202" sheetId="154" r:id="rId157"/>
    <sheet state="visible" name="201" sheetId="155" r:id="rId158"/>
    <sheet state="visible" name="200" sheetId="156" r:id="rId159"/>
    <sheet state="visible" name="199" sheetId="157" r:id="rId160"/>
    <sheet state="visible" name="198" sheetId="158" r:id="rId161"/>
    <sheet state="visible" name="197" sheetId="159" r:id="rId162"/>
    <sheet state="visible" name="196" sheetId="160" r:id="rId163"/>
    <sheet state="visible" name="195" sheetId="161" r:id="rId164"/>
    <sheet state="visible" name="194" sheetId="162" r:id="rId165"/>
    <sheet state="visible" name="193" sheetId="163" r:id="rId166"/>
    <sheet state="visible" name="192" sheetId="164" r:id="rId167"/>
    <sheet state="visible" name="191" sheetId="165" r:id="rId168"/>
    <sheet state="visible" name="190" sheetId="166" r:id="rId169"/>
    <sheet state="visible" name="189" sheetId="167" r:id="rId170"/>
    <sheet state="visible" name="188" sheetId="168" r:id="rId171"/>
    <sheet state="visible" name="187" sheetId="169" r:id="rId172"/>
    <sheet state="visible" name="186" sheetId="170" r:id="rId173"/>
    <sheet state="visible" name="185" sheetId="171" r:id="rId174"/>
    <sheet state="visible" name="184" sheetId="172" r:id="rId175"/>
    <sheet state="visible" name="183" sheetId="173" r:id="rId176"/>
    <sheet state="visible" name="182" sheetId="174" r:id="rId177"/>
    <sheet state="visible" name="181" sheetId="175" r:id="rId178"/>
    <sheet state="visible" name="180" sheetId="176" r:id="rId179"/>
    <sheet state="visible" name="179" sheetId="177" r:id="rId180"/>
    <sheet state="visible" name="178" sheetId="178" r:id="rId181"/>
    <sheet state="visible" name="177" sheetId="179" r:id="rId182"/>
    <sheet state="visible" name="176" sheetId="180" r:id="rId183"/>
    <sheet state="visible" name="175" sheetId="181" r:id="rId184"/>
    <sheet state="visible" name="174" sheetId="182" r:id="rId185"/>
    <sheet state="visible" name="173" sheetId="183" r:id="rId186"/>
    <sheet state="visible" name="172" sheetId="184" r:id="rId187"/>
    <sheet state="visible" name="171" sheetId="185" r:id="rId188"/>
    <sheet state="visible" name="170" sheetId="186" r:id="rId189"/>
    <sheet state="visible" name="169" sheetId="187" r:id="rId190"/>
    <sheet state="visible" name="168" sheetId="188" r:id="rId191"/>
    <sheet state="visible" name="167" sheetId="189" r:id="rId192"/>
    <sheet state="visible" name="166" sheetId="190" r:id="rId193"/>
    <sheet state="visible" name="165" sheetId="191" r:id="rId194"/>
    <sheet state="visible" name="164" sheetId="192" r:id="rId195"/>
    <sheet state="visible" name="163" sheetId="193" r:id="rId196"/>
    <sheet state="visible" name="162" sheetId="194" r:id="rId197"/>
    <sheet state="visible" name="161" sheetId="195" r:id="rId198"/>
    <sheet state="visible" name="160" sheetId="196" r:id="rId199"/>
    <sheet state="visible" name="159" sheetId="197" r:id="rId200"/>
    <sheet state="visible" name="158" sheetId="198" r:id="rId201"/>
    <sheet state="visible" name="157" sheetId="199" r:id="rId202"/>
    <sheet state="visible" name="156" sheetId="200" r:id="rId203"/>
    <sheet state="visible" name="155" sheetId="201" r:id="rId204"/>
    <sheet state="visible" name="154" sheetId="202" r:id="rId205"/>
    <sheet state="visible" name="153" sheetId="203" r:id="rId206"/>
    <sheet state="visible" name="152" sheetId="204" r:id="rId207"/>
    <sheet state="visible" name="151" sheetId="205" r:id="rId208"/>
    <sheet state="visible" name="150" sheetId="206" r:id="rId209"/>
    <sheet state="visible" name="149" sheetId="207" r:id="rId210"/>
    <sheet state="visible" name="148" sheetId="208" r:id="rId211"/>
    <sheet state="visible" name="147" sheetId="209" r:id="rId212"/>
    <sheet state="visible" name="146" sheetId="210" r:id="rId213"/>
    <sheet state="visible" name="145" sheetId="211" r:id="rId214"/>
    <sheet state="visible" name="144" sheetId="212" r:id="rId215"/>
    <sheet state="visible" name="143" sheetId="213" r:id="rId216"/>
    <sheet state="visible" name="142" sheetId="214" r:id="rId217"/>
    <sheet state="visible" name="141" sheetId="215" r:id="rId218"/>
    <sheet state="visible" name="140" sheetId="216" r:id="rId219"/>
    <sheet state="visible" name="139" sheetId="217" r:id="rId220"/>
    <sheet state="visible" name="138" sheetId="218" r:id="rId221"/>
    <sheet state="visible" name="137" sheetId="219" r:id="rId222"/>
    <sheet state="visible" name="136" sheetId="220" r:id="rId223"/>
    <sheet state="visible" name="135" sheetId="221" r:id="rId224"/>
    <sheet state="visible" name="134" sheetId="222" r:id="rId225"/>
    <sheet state="visible" name="133" sheetId="223" r:id="rId226"/>
    <sheet state="visible" name="132" sheetId="224" r:id="rId227"/>
    <sheet state="visible" name="131" sheetId="225" r:id="rId228"/>
    <sheet state="visible" name="130" sheetId="226" r:id="rId229"/>
    <sheet state="visible" name="129" sheetId="227" r:id="rId230"/>
    <sheet state="visible" name="128" sheetId="228" r:id="rId231"/>
    <sheet state="visible" name="127" sheetId="229" r:id="rId232"/>
    <sheet state="visible" name="126" sheetId="230" r:id="rId233"/>
    <sheet state="visible" name="125" sheetId="231" r:id="rId234"/>
    <sheet state="visible" name="124" sheetId="232" r:id="rId235"/>
    <sheet state="visible" name="123" sheetId="233" r:id="rId236"/>
    <sheet state="visible" name="122" sheetId="234" r:id="rId237"/>
    <sheet state="visible" name="121" sheetId="235" r:id="rId238"/>
    <sheet state="visible" name="120" sheetId="236" r:id="rId239"/>
    <sheet state="visible" name="119" sheetId="237" r:id="rId240"/>
    <sheet state="visible" name="118" sheetId="238" r:id="rId241"/>
    <sheet state="visible" name="117" sheetId="239" r:id="rId242"/>
    <sheet state="visible" name="116" sheetId="240" r:id="rId243"/>
    <sheet state="visible" name="115" sheetId="241" r:id="rId244"/>
    <sheet state="visible" name="114" sheetId="242" r:id="rId245"/>
    <sheet state="visible" name="113" sheetId="243" r:id="rId246"/>
    <sheet state="visible" name="112" sheetId="244" r:id="rId247"/>
    <sheet state="visible" name="111" sheetId="245" r:id="rId248"/>
    <sheet state="visible" name="110" sheetId="246" r:id="rId249"/>
    <sheet state="visible" name="109" sheetId="247" r:id="rId250"/>
    <sheet state="visible" name="108" sheetId="248" r:id="rId251"/>
    <sheet state="visible" name="107" sheetId="249" r:id="rId252"/>
    <sheet state="visible" name="106" sheetId="250" r:id="rId253"/>
    <sheet state="visible" name="105" sheetId="251" r:id="rId254"/>
    <sheet state="visible" name="104" sheetId="252" r:id="rId255"/>
    <sheet state="visible" name="103" sheetId="253" r:id="rId256"/>
    <sheet state="visible" name="102" sheetId="254" r:id="rId257"/>
    <sheet state="visible" name="101" sheetId="255" r:id="rId258"/>
    <sheet state="visible" name="100" sheetId="256" r:id="rId259"/>
    <sheet state="visible" name="99" sheetId="257" r:id="rId260"/>
    <sheet state="visible" name="98" sheetId="258" r:id="rId261"/>
    <sheet state="visible" name="97" sheetId="259" r:id="rId262"/>
    <sheet state="visible" name="96" sheetId="260" r:id="rId263"/>
    <sheet state="visible" name="95" sheetId="261" r:id="rId264"/>
    <sheet state="visible" name="94" sheetId="262" r:id="rId265"/>
    <sheet state="visible" name="93" sheetId="263" r:id="rId266"/>
    <sheet state="visible" name="92" sheetId="264" r:id="rId267"/>
    <sheet state="visible" name="91" sheetId="265" r:id="rId268"/>
    <sheet state="visible" name="90" sheetId="266" r:id="rId269"/>
    <sheet state="visible" name="89" sheetId="267" r:id="rId270"/>
    <sheet state="visible" name="88" sheetId="268" r:id="rId271"/>
    <sheet state="visible" name="87" sheetId="269" r:id="rId272"/>
    <sheet state="visible" name="86" sheetId="270" r:id="rId273"/>
    <sheet state="visible" name="85" sheetId="271" r:id="rId274"/>
    <sheet state="visible" name="84" sheetId="272" r:id="rId275"/>
    <sheet state="visible" name="83" sheetId="273" r:id="rId276"/>
    <sheet state="visible" name="82" sheetId="274" r:id="rId277"/>
    <sheet state="visible" name="81" sheetId="275" r:id="rId278"/>
    <sheet state="visible" name="80" sheetId="276" r:id="rId279"/>
    <sheet state="visible" name="79" sheetId="277" r:id="rId280"/>
    <sheet state="visible" name="78" sheetId="278" r:id="rId281"/>
    <sheet state="visible" name="77" sheetId="279" r:id="rId282"/>
    <sheet state="visible" name="76" sheetId="280" r:id="rId283"/>
    <sheet state="visible" name="75" sheetId="281" r:id="rId284"/>
    <sheet state="visible" name="74" sheetId="282" r:id="rId285"/>
    <sheet state="visible" name="73" sheetId="283" r:id="rId286"/>
    <sheet state="visible" name="72" sheetId="284" r:id="rId287"/>
    <sheet state="visible" name="71" sheetId="285" r:id="rId288"/>
    <sheet state="visible" name="70" sheetId="286" r:id="rId289"/>
    <sheet state="visible" name="69" sheetId="287" r:id="rId290"/>
    <sheet state="visible" name="68" sheetId="288" r:id="rId291"/>
    <sheet state="visible" name="67" sheetId="289" r:id="rId292"/>
    <sheet state="visible" name="66" sheetId="290" r:id="rId293"/>
    <sheet state="visible" name="65" sheetId="291" r:id="rId294"/>
    <sheet state="visible" name="64" sheetId="292" r:id="rId295"/>
    <sheet state="visible" name="63" sheetId="293" r:id="rId296"/>
    <sheet state="visible" name="62" sheetId="294" r:id="rId297"/>
    <sheet state="visible" name="61" sheetId="295" r:id="rId298"/>
    <sheet state="visible" name="60" sheetId="296" r:id="rId299"/>
    <sheet state="visible" name="59" sheetId="297" r:id="rId300"/>
    <sheet state="visible" name="58" sheetId="298" r:id="rId301"/>
    <sheet state="visible" name="57" sheetId="299" r:id="rId302"/>
    <sheet state="visible" name="56" sheetId="300" r:id="rId303"/>
    <sheet state="visible" name="55" sheetId="301" r:id="rId304"/>
    <sheet state="visible" name="54" sheetId="302" r:id="rId305"/>
    <sheet state="visible" name="53" sheetId="303" r:id="rId306"/>
    <sheet state="visible" name="52" sheetId="304" r:id="rId307"/>
    <sheet state="visible" name="51" sheetId="305" r:id="rId308"/>
    <sheet state="visible" name="50" sheetId="306" r:id="rId309"/>
    <sheet state="visible" name="49" sheetId="307" r:id="rId310"/>
    <sheet state="visible" name="48" sheetId="308" r:id="rId311"/>
    <sheet state="visible" name="47" sheetId="309" r:id="rId312"/>
    <sheet state="visible" name="46" sheetId="310" r:id="rId313"/>
    <sheet state="visible" name="45" sheetId="311" r:id="rId314"/>
    <sheet state="visible" name="44" sheetId="312" r:id="rId315"/>
    <sheet state="visible" name="43" sheetId="313" r:id="rId316"/>
    <sheet state="visible" name="42" sheetId="314" r:id="rId317"/>
    <sheet state="visible" name="41" sheetId="315" r:id="rId318"/>
    <sheet state="visible" name="40" sheetId="316" r:id="rId319"/>
    <sheet state="visible" name="39" sheetId="317" r:id="rId320"/>
    <sheet state="visible" name="38" sheetId="318" r:id="rId321"/>
    <sheet state="visible" name="37" sheetId="319" r:id="rId322"/>
    <sheet state="visible" name="36" sheetId="320" r:id="rId323"/>
    <sheet state="visible" name="35" sheetId="321" r:id="rId324"/>
    <sheet state="visible" name="34" sheetId="322" r:id="rId325"/>
    <sheet state="visible" name="33" sheetId="323" r:id="rId326"/>
    <sheet state="visible" name="32" sheetId="324" r:id="rId327"/>
    <sheet state="visible" name="31" sheetId="325" r:id="rId328"/>
    <sheet state="visible" name="30" sheetId="326" r:id="rId329"/>
    <sheet state="visible" name="29" sheetId="327" r:id="rId330"/>
    <sheet state="visible" name="28" sheetId="328" r:id="rId331"/>
    <sheet state="visible" name="27" sheetId="329" r:id="rId332"/>
    <sheet state="visible" name="26" sheetId="330" r:id="rId333"/>
    <sheet state="visible" name="25" sheetId="331" r:id="rId334"/>
    <sheet state="visible" name="24" sheetId="332" r:id="rId335"/>
    <sheet state="visible" name="23" sheetId="333" r:id="rId336"/>
    <sheet state="visible" name="22" sheetId="334" r:id="rId337"/>
    <sheet state="visible" name="21" sheetId="335" r:id="rId338"/>
    <sheet state="visible" name="20" sheetId="336" r:id="rId339"/>
    <sheet state="visible" name="19" sheetId="337" r:id="rId340"/>
    <sheet state="visible" name="18" sheetId="338" r:id="rId341"/>
    <sheet state="visible" name="17" sheetId="339" r:id="rId342"/>
    <sheet state="visible" name="16" sheetId="340" r:id="rId343"/>
    <sheet state="visible" name="15" sheetId="341" r:id="rId344"/>
    <sheet state="visible" name="14" sheetId="342" r:id="rId345"/>
    <sheet state="visible" name="13" sheetId="343" r:id="rId346"/>
    <sheet state="visible" name="12" sheetId="344" r:id="rId347"/>
    <sheet state="visible" name="11" sheetId="345" r:id="rId348"/>
    <sheet state="visible" name="10" sheetId="346" r:id="rId349"/>
    <sheet state="visible" name="09" sheetId="347" r:id="rId350"/>
    <sheet state="visible" name="08" sheetId="348" r:id="rId351"/>
    <sheet state="visible" name="07" sheetId="349" r:id="rId352"/>
    <sheet state="visible" name="06" sheetId="350" r:id="rId353"/>
    <sheet state="visible" name="05" sheetId="351" r:id="rId354"/>
    <sheet state="visible" name="04" sheetId="352" r:id="rId355"/>
    <sheet state="visible" name="03" sheetId="353" r:id="rId356"/>
    <sheet state="visible" name="02" sheetId="354" r:id="rId357"/>
    <sheet state="visible" name="1" sheetId="355" r:id="rId358"/>
  </sheets>
  <definedNames>
    <definedName hidden="1" localSheetId="0" name="_xlnm._FilterDatabase">summery!$A$1:$O$1010</definedName>
  </definedNames>
  <calcPr/>
</workbook>
</file>

<file path=xl/sharedStrings.xml><?xml version="1.0" encoding="utf-8"?>
<sst xmlns="http://schemas.openxmlformats.org/spreadsheetml/2006/main" count="9418" uniqueCount="2388">
  <si>
    <t>NO</t>
  </si>
  <si>
    <t>BIKE NO</t>
  </si>
  <si>
    <t>BRANCH</t>
  </si>
  <si>
    <t>Stock No</t>
  </si>
  <si>
    <t>RECEIVED DATE</t>
  </si>
  <si>
    <t>PURCHASED PRICE</t>
  </si>
  <si>
    <t>BRANCH EXPENSES</t>
  </si>
  <si>
    <t>GARAGE EXPENSES</t>
  </si>
  <si>
    <t>TOTAL EXPENSES</t>
  </si>
  <si>
    <t>RELEASED DATE</t>
  </si>
  <si>
    <t>SELLING PRICE</t>
  </si>
  <si>
    <t>MODEL</t>
  </si>
  <si>
    <t>P&amp;L</t>
  </si>
  <si>
    <t>License Expiry</t>
  </si>
  <si>
    <t>Insurance Expiry</t>
  </si>
  <si>
    <t>BAV-3887</t>
  </si>
  <si>
    <t>BW</t>
  </si>
  <si>
    <t>30.06.2025</t>
  </si>
  <si>
    <t>04.07.2025</t>
  </si>
  <si>
    <t>CT100</t>
  </si>
  <si>
    <t>Not yet updated</t>
  </si>
  <si>
    <t>BGR-6708</t>
  </si>
  <si>
    <t>1.3.2025</t>
  </si>
  <si>
    <t>BHC-0138</t>
  </si>
  <si>
    <t>DT</t>
  </si>
  <si>
    <t>BAC-6419</t>
  </si>
  <si>
    <t>PY</t>
  </si>
  <si>
    <t>7.2.2025</t>
  </si>
  <si>
    <t>SOLD</t>
  </si>
  <si>
    <t>BDH-8067</t>
  </si>
  <si>
    <t>TW</t>
  </si>
  <si>
    <t>TU-8871</t>
  </si>
  <si>
    <t>WM</t>
  </si>
  <si>
    <t>BHP-0467</t>
  </si>
  <si>
    <t>BFB-0819</t>
  </si>
  <si>
    <t>BFM-3675</t>
  </si>
  <si>
    <t>WW</t>
  </si>
  <si>
    <t>BFL-7572</t>
  </si>
  <si>
    <t>KK</t>
  </si>
  <si>
    <t>BGV-0548</t>
  </si>
  <si>
    <t>SB</t>
  </si>
  <si>
    <t>2.12.2024</t>
  </si>
  <si>
    <t>BDD-4374</t>
  </si>
  <si>
    <t>BD</t>
  </si>
  <si>
    <t>BDH-7421</t>
  </si>
  <si>
    <t>4.12.2024</t>
  </si>
  <si>
    <t>BGD-8779</t>
  </si>
  <si>
    <t>HD</t>
  </si>
  <si>
    <t>BGY-8622</t>
  </si>
  <si>
    <t>HP</t>
  </si>
  <si>
    <t>BDA-1284</t>
  </si>
  <si>
    <t>BB</t>
  </si>
  <si>
    <t>VN-0741</t>
  </si>
  <si>
    <t>BGF-5815</t>
  </si>
  <si>
    <t>WF-3166</t>
  </si>
  <si>
    <t>DISCOVER100</t>
  </si>
  <si>
    <t>BIQ-6761</t>
  </si>
  <si>
    <t>DIO DX</t>
  </si>
  <si>
    <t>BHA-3745</t>
  </si>
  <si>
    <t>DIO</t>
  </si>
  <si>
    <t>BAR-8234</t>
  </si>
  <si>
    <t>MO</t>
  </si>
  <si>
    <t>DISCOVER 125</t>
  </si>
  <si>
    <t>BIH-1656</t>
  </si>
  <si>
    <t>NTORQ</t>
  </si>
  <si>
    <t>BCE-3602</t>
  </si>
  <si>
    <t>SW</t>
  </si>
  <si>
    <t>STREAK</t>
  </si>
  <si>
    <t>BEL-9067</t>
  </si>
  <si>
    <t>PS</t>
  </si>
  <si>
    <t>METRO</t>
  </si>
  <si>
    <t>BDL-4812</t>
  </si>
  <si>
    <t>PULSAR 150</t>
  </si>
  <si>
    <t>BET-7949</t>
  </si>
  <si>
    <t>BCA-5655</t>
  </si>
  <si>
    <t>DISCOVER125M</t>
  </si>
  <si>
    <t>BHX-3377</t>
  </si>
  <si>
    <t>APACHE200</t>
  </si>
  <si>
    <t>VZ-4456</t>
  </si>
  <si>
    <t>PULSAR 135</t>
  </si>
  <si>
    <t>BBW-6811</t>
  </si>
  <si>
    <t>UF-0401</t>
  </si>
  <si>
    <t>GN125</t>
  </si>
  <si>
    <t>BHC-8466</t>
  </si>
  <si>
    <t>BAC-1639</t>
  </si>
  <si>
    <t>BHY-9543</t>
  </si>
  <si>
    <t>12.02.2025</t>
  </si>
  <si>
    <t>20.2.2025</t>
  </si>
  <si>
    <t>FZ V2</t>
  </si>
  <si>
    <t>BGZ-3856</t>
  </si>
  <si>
    <t>BGF-4580</t>
  </si>
  <si>
    <t>BIY-1359</t>
  </si>
  <si>
    <t>BDS-9064</t>
  </si>
  <si>
    <t>BAN-2327</t>
  </si>
  <si>
    <t>BHS-8128</t>
  </si>
  <si>
    <t>BHC-0107</t>
  </si>
  <si>
    <t>6.3.2025</t>
  </si>
  <si>
    <t>18.4.2025</t>
  </si>
  <si>
    <t>APACHE 4V</t>
  </si>
  <si>
    <t>BFP-6869</t>
  </si>
  <si>
    <t>APACHE 160</t>
  </si>
  <si>
    <t>BFM-7286</t>
  </si>
  <si>
    <t>23.04.2025</t>
  </si>
  <si>
    <t>03.05.2025</t>
  </si>
  <si>
    <t>XC-2458</t>
  </si>
  <si>
    <t>DISCOVERY 150</t>
  </si>
  <si>
    <t>BCF-3450</t>
  </si>
  <si>
    <t>BFX-9764</t>
  </si>
  <si>
    <t>18.3.2025</t>
  </si>
  <si>
    <t>SPLENDOR</t>
  </si>
  <si>
    <t>BBW-2697</t>
  </si>
  <si>
    <t>BHK-4644</t>
  </si>
  <si>
    <t>04.05.2025</t>
  </si>
  <si>
    <t>10.05.2025</t>
  </si>
  <si>
    <t>BHY-6564</t>
  </si>
  <si>
    <t>9.3.2025</t>
  </si>
  <si>
    <t>ACTIVA</t>
  </si>
  <si>
    <t>BBX-9880</t>
  </si>
  <si>
    <t>3.1.2025</t>
  </si>
  <si>
    <t>PLEASURE</t>
  </si>
  <si>
    <t>BAX-8400</t>
  </si>
  <si>
    <t>26.3.2025</t>
  </si>
  <si>
    <t>DIS125</t>
  </si>
  <si>
    <t>BCH-7388</t>
  </si>
  <si>
    <t>31.07.2025</t>
  </si>
  <si>
    <t>BIP-8764</t>
  </si>
  <si>
    <t>BCB-5629</t>
  </si>
  <si>
    <t>PULSAR150</t>
  </si>
  <si>
    <t>UH-0273</t>
  </si>
  <si>
    <t>BGY-0943</t>
  </si>
  <si>
    <t>01.03.2025</t>
  </si>
  <si>
    <t>BFK-0354</t>
  </si>
  <si>
    <t>TV-2167</t>
  </si>
  <si>
    <t>BIE-3884</t>
  </si>
  <si>
    <t>METRO SPORT</t>
  </si>
  <si>
    <t>BGK-2510</t>
  </si>
  <si>
    <t>BIQ-7047</t>
  </si>
  <si>
    <t>VU-6862</t>
  </si>
  <si>
    <t>BHG-3741</t>
  </si>
  <si>
    <t>BGC-1145</t>
  </si>
  <si>
    <t>23.3.2025</t>
  </si>
  <si>
    <t>PLATINA100</t>
  </si>
  <si>
    <t>WF-6737</t>
  </si>
  <si>
    <t>DISCOVER 150</t>
  </si>
  <si>
    <t>BJA-7667</t>
  </si>
  <si>
    <t>11.05.2025</t>
  </si>
  <si>
    <t>27.05.2025</t>
  </si>
  <si>
    <t>APACHE 200</t>
  </si>
  <si>
    <t>BIA-6024</t>
  </si>
  <si>
    <t>02.10.2025</t>
  </si>
  <si>
    <t>01.11.2025</t>
  </si>
  <si>
    <t>APACHE 2V</t>
  </si>
  <si>
    <t>BAU-1072</t>
  </si>
  <si>
    <t>15.3.2025</t>
  </si>
  <si>
    <t>BHX-2976</t>
  </si>
  <si>
    <t>31.3.2025</t>
  </si>
  <si>
    <t>APACHE</t>
  </si>
  <si>
    <t>BDA-4870</t>
  </si>
  <si>
    <t>XO-4014</t>
  </si>
  <si>
    <t>BIC-6348</t>
  </si>
  <si>
    <t>BIQ-5643</t>
  </si>
  <si>
    <t>HO/665</t>
  </si>
  <si>
    <t>03.09.2025</t>
  </si>
  <si>
    <t>30.09.2025</t>
  </si>
  <si>
    <t>BIG-0491</t>
  </si>
  <si>
    <t>BDP-2656</t>
  </si>
  <si>
    <t>BIE-6741</t>
  </si>
  <si>
    <t>APAHE 4V</t>
  </si>
  <si>
    <t>UC-3724</t>
  </si>
  <si>
    <t>22.3.2025</t>
  </si>
  <si>
    <t>HUNK</t>
  </si>
  <si>
    <t>VO-0136</t>
  </si>
  <si>
    <t>BIJ-1155</t>
  </si>
  <si>
    <t>BCV-3641</t>
  </si>
  <si>
    <t>ACTIVA I</t>
  </si>
  <si>
    <t>BJA-5078</t>
  </si>
  <si>
    <t>BAU-5326</t>
  </si>
  <si>
    <t>22.03.2025</t>
  </si>
  <si>
    <t>BIQ-1650</t>
  </si>
  <si>
    <t>09.05.2024</t>
  </si>
  <si>
    <t>UP-7029</t>
  </si>
  <si>
    <t>13.3.2025</t>
  </si>
  <si>
    <t>BFV-8345</t>
  </si>
  <si>
    <t>XG-7092</t>
  </si>
  <si>
    <t>BAH-2021</t>
  </si>
  <si>
    <t>BIC-3123</t>
  </si>
  <si>
    <t>BEL-3261</t>
  </si>
  <si>
    <t>29.3.2025</t>
  </si>
  <si>
    <t>CD110</t>
  </si>
  <si>
    <t>BFS-9698</t>
  </si>
  <si>
    <t>BGP-1367</t>
  </si>
  <si>
    <t>XA-9800</t>
  </si>
  <si>
    <t>30.3.2025</t>
  </si>
  <si>
    <t>BHO-3579</t>
  </si>
  <si>
    <t>BBW-4670</t>
  </si>
  <si>
    <t>WW-BRANCH BIKE</t>
  </si>
  <si>
    <t>NOT FOR SALE</t>
  </si>
  <si>
    <t>DIS100 M</t>
  </si>
  <si>
    <t>BGL-8157</t>
  </si>
  <si>
    <t>8.05.2025</t>
  </si>
  <si>
    <t>19.05.2025</t>
  </si>
  <si>
    <t>BIR-9566</t>
  </si>
  <si>
    <t>BID-4434</t>
  </si>
  <si>
    <t>PLATINA</t>
  </si>
  <si>
    <t>BEF-3179</t>
  </si>
  <si>
    <t>TA-1508</t>
  </si>
  <si>
    <t>22.4.2025</t>
  </si>
  <si>
    <t>CD DAWN</t>
  </si>
  <si>
    <t>BFX-6642</t>
  </si>
  <si>
    <t>14.3.2025</t>
  </si>
  <si>
    <t>PLATINA ES</t>
  </si>
  <si>
    <t>BGS-7400</t>
  </si>
  <si>
    <t>BAZ-8207</t>
  </si>
  <si>
    <t>06.03.2025</t>
  </si>
  <si>
    <t>20.05.2025</t>
  </si>
  <si>
    <t>2026.05.27</t>
  </si>
  <si>
    <t>BDZ-4713</t>
  </si>
  <si>
    <t>BCM-8430</t>
  </si>
  <si>
    <t>27.06.2025</t>
  </si>
  <si>
    <t>13.07.2026</t>
  </si>
  <si>
    <t>BHP-3252</t>
  </si>
  <si>
    <t>BEG-0324</t>
  </si>
  <si>
    <t>BCV-6306</t>
  </si>
  <si>
    <t>01.09.2025</t>
  </si>
  <si>
    <t>WH-2115</t>
  </si>
  <si>
    <t>PULSAR135</t>
  </si>
  <si>
    <t>BHH-6163</t>
  </si>
  <si>
    <t>BFV-7295</t>
  </si>
  <si>
    <t>DIS100</t>
  </si>
  <si>
    <t>BHS-3456</t>
  </si>
  <si>
    <t>19.03.2025</t>
  </si>
  <si>
    <t>19.3.2025</t>
  </si>
  <si>
    <t>VE-3290</t>
  </si>
  <si>
    <t>17.3.2025</t>
  </si>
  <si>
    <t>20.3.2025</t>
  </si>
  <si>
    <t>BCC-5077</t>
  </si>
  <si>
    <t>20.03.2025</t>
  </si>
  <si>
    <t>BEP-7397</t>
  </si>
  <si>
    <t>08.10.2025</t>
  </si>
  <si>
    <t>PEP</t>
  </si>
  <si>
    <t>BGX-8821</t>
  </si>
  <si>
    <t>21.03.2025</t>
  </si>
  <si>
    <t>BHN-7644</t>
  </si>
  <si>
    <t>24.03.2025</t>
  </si>
  <si>
    <t>BHF-8469</t>
  </si>
  <si>
    <t>25.3.2025</t>
  </si>
  <si>
    <t>GRAZIYA</t>
  </si>
  <si>
    <t>VR-2364</t>
  </si>
  <si>
    <t>31.05.2025</t>
  </si>
  <si>
    <t>BFB-9825</t>
  </si>
  <si>
    <t>BGC-9467</t>
  </si>
  <si>
    <t>24.3.2025</t>
  </si>
  <si>
    <t>BHC-7293</t>
  </si>
  <si>
    <t>21.3.2025</t>
  </si>
  <si>
    <t>BAA-7423</t>
  </si>
  <si>
    <t>BGU-1708</t>
  </si>
  <si>
    <t>XX-4543</t>
  </si>
  <si>
    <t>BIG-4024</t>
  </si>
  <si>
    <t>BHZ-0650</t>
  </si>
  <si>
    <t>BCU-5988</t>
  </si>
  <si>
    <t>BET-1675</t>
  </si>
  <si>
    <t>BGH-9351</t>
  </si>
  <si>
    <t>BGB-7639</t>
  </si>
  <si>
    <t>BEQ-3879</t>
  </si>
  <si>
    <t>QK-8505</t>
  </si>
  <si>
    <t>05.06.2025</t>
  </si>
  <si>
    <t>3WHEEL</t>
  </si>
  <si>
    <t>BID-2123</t>
  </si>
  <si>
    <t>27.3.2025</t>
  </si>
  <si>
    <t>28.3.2025</t>
  </si>
  <si>
    <t>BGW-3189</t>
  </si>
  <si>
    <t>VC-0224</t>
  </si>
  <si>
    <t>BFZ-9718</t>
  </si>
  <si>
    <t>BIB-5650</t>
  </si>
  <si>
    <t>BGO-5997</t>
  </si>
  <si>
    <t>TANK REPAIR</t>
  </si>
  <si>
    <t>DIS110</t>
  </si>
  <si>
    <t>BDT-4100</t>
  </si>
  <si>
    <t>30.03.2026</t>
  </si>
  <si>
    <t>VV-2284</t>
  </si>
  <si>
    <t>24.4.2025</t>
  </si>
  <si>
    <t>BDZ-4428</t>
  </si>
  <si>
    <t>BIJ-3130</t>
  </si>
  <si>
    <t>5.4.2025</t>
  </si>
  <si>
    <t>GRAZIA</t>
  </si>
  <si>
    <t>BHE-4422</t>
  </si>
  <si>
    <t>1.4.2025</t>
  </si>
  <si>
    <t>BIB-8932</t>
  </si>
  <si>
    <t>2.4.2025</t>
  </si>
  <si>
    <t>BHS-8482</t>
  </si>
  <si>
    <t>BK</t>
  </si>
  <si>
    <t>17.09.2025</t>
  </si>
  <si>
    <t>BBP-2546</t>
  </si>
  <si>
    <t>BT</t>
  </si>
  <si>
    <t>3.4.2025</t>
  </si>
  <si>
    <t>BCD-4716</t>
  </si>
  <si>
    <t>4.4.2025</t>
  </si>
  <si>
    <t>BHI-8943</t>
  </si>
  <si>
    <t>BIX-1892</t>
  </si>
  <si>
    <t>7.4.2025</t>
  </si>
  <si>
    <t>07.04.2025</t>
  </si>
  <si>
    <t>BFB-1966</t>
  </si>
  <si>
    <t>14.05.2026</t>
  </si>
  <si>
    <t>BCY-0703</t>
  </si>
  <si>
    <t>BEZ-4928</t>
  </si>
  <si>
    <t>BDR-4824</t>
  </si>
  <si>
    <t>VK-2815</t>
  </si>
  <si>
    <t>17.4.2025</t>
  </si>
  <si>
    <t>BOXER</t>
  </si>
  <si>
    <t>BIQ-3605</t>
  </si>
  <si>
    <t>8.04.2025</t>
  </si>
  <si>
    <t>BIV-2493</t>
  </si>
  <si>
    <t>23.4.2025</t>
  </si>
  <si>
    <t>ZR RALLY</t>
  </si>
  <si>
    <t>BHL-0045</t>
  </si>
  <si>
    <t>APAHE 2V</t>
  </si>
  <si>
    <t>BGS-3417</t>
  </si>
  <si>
    <t>21.4.2025</t>
  </si>
  <si>
    <t>BDY-5901</t>
  </si>
  <si>
    <t>26.4.2025</t>
  </si>
  <si>
    <t>TWISTER</t>
  </si>
  <si>
    <t>BIY-1450</t>
  </si>
  <si>
    <t>21.05.2025</t>
  </si>
  <si>
    <t>APACHE160</t>
  </si>
  <si>
    <t>BGL-0612</t>
  </si>
  <si>
    <t>27.03.2025</t>
  </si>
  <si>
    <t>XW-3878</t>
  </si>
  <si>
    <t>25.04.2025</t>
  </si>
  <si>
    <t>VJ-2861</t>
  </si>
  <si>
    <t>VT-6135</t>
  </si>
  <si>
    <t>XW-9982</t>
  </si>
  <si>
    <t>BFT-8894</t>
  </si>
  <si>
    <t>22.5.2025</t>
  </si>
  <si>
    <t>BDL-0293</t>
  </si>
  <si>
    <t>19.08.2025</t>
  </si>
  <si>
    <t>02.09.2025</t>
  </si>
  <si>
    <t>BAM-3948</t>
  </si>
  <si>
    <t>BCX-6899</t>
  </si>
  <si>
    <t>5.5.2025</t>
  </si>
  <si>
    <t>BIB-2729</t>
  </si>
  <si>
    <t>BFN-2484</t>
  </si>
  <si>
    <t>BCX-7652</t>
  </si>
  <si>
    <t>ACE CB125</t>
  </si>
  <si>
    <t>BIY-6752</t>
  </si>
  <si>
    <t>05.05.2025</t>
  </si>
  <si>
    <t>TY-6733</t>
  </si>
  <si>
    <t>DIS135</t>
  </si>
  <si>
    <t>WC-1033</t>
  </si>
  <si>
    <t>PUL135</t>
  </si>
  <si>
    <t>BGT-7508</t>
  </si>
  <si>
    <t>07.05.2025</t>
  </si>
  <si>
    <t>BEF-4682</t>
  </si>
  <si>
    <t>15.05.2025</t>
  </si>
  <si>
    <t>BGC-9391</t>
  </si>
  <si>
    <t>8.5.2025</t>
  </si>
  <si>
    <t>BEQ-8763</t>
  </si>
  <si>
    <t>BIR-7855</t>
  </si>
  <si>
    <t>BHK-4232</t>
  </si>
  <si>
    <t>BDP-3051</t>
  </si>
  <si>
    <t>08.05.2025</t>
  </si>
  <si>
    <t>28.05.2025</t>
  </si>
  <si>
    <t>BHO-5895</t>
  </si>
  <si>
    <t>09.05.2025</t>
  </si>
  <si>
    <t>BDK-4737</t>
  </si>
  <si>
    <t>BGD-6910</t>
  </si>
  <si>
    <t>BHR-0746</t>
  </si>
  <si>
    <t>BEQ-4776</t>
  </si>
  <si>
    <t>NS150</t>
  </si>
  <si>
    <t>BEK-0450</t>
  </si>
  <si>
    <t>01.08.2025</t>
  </si>
  <si>
    <t>05.08.2025</t>
  </si>
  <si>
    <t>SCOOTY PEP</t>
  </si>
  <si>
    <t>WL-2854</t>
  </si>
  <si>
    <t>BIP-0491</t>
  </si>
  <si>
    <t>MG</t>
  </si>
  <si>
    <t>BJB-2095</t>
  </si>
  <si>
    <t>30.05.2025</t>
  </si>
  <si>
    <t>BHA-7919</t>
  </si>
  <si>
    <t>25.05.2025</t>
  </si>
  <si>
    <t>BFN-2005</t>
  </si>
  <si>
    <t>04.04.2025</t>
  </si>
  <si>
    <t>04.06.2025</t>
  </si>
  <si>
    <t>2026.05.26</t>
  </si>
  <si>
    <t>BHI-2139</t>
  </si>
  <si>
    <t>BHR-9242</t>
  </si>
  <si>
    <t>UV-3413</t>
  </si>
  <si>
    <t>DIS 135</t>
  </si>
  <si>
    <t>XV-8989</t>
  </si>
  <si>
    <t>BEU-1886</t>
  </si>
  <si>
    <t>26.05.2025</t>
  </si>
  <si>
    <t>BCK-2528</t>
  </si>
  <si>
    <t>BHR-9326</t>
  </si>
  <si>
    <t>BEQ-2673</t>
  </si>
  <si>
    <t>03.06.2025</t>
  </si>
  <si>
    <t>DISCOVER125</t>
  </si>
  <si>
    <t>19.01.2026</t>
  </si>
  <si>
    <t>BDX-7890</t>
  </si>
  <si>
    <t>NILUSHA</t>
  </si>
  <si>
    <t>BIE-8075</t>
  </si>
  <si>
    <t>01.06.2025</t>
  </si>
  <si>
    <t>BAS-9426</t>
  </si>
  <si>
    <t>1.06.2025</t>
  </si>
  <si>
    <t>25.02.2026</t>
  </si>
  <si>
    <t>12.06.2026</t>
  </si>
  <si>
    <t>BFK-7287</t>
  </si>
  <si>
    <t>BHL-6693</t>
  </si>
  <si>
    <t>BFL-5155</t>
  </si>
  <si>
    <t>BIC-7876</t>
  </si>
  <si>
    <t>BHQ-2418</t>
  </si>
  <si>
    <t>16.06.2025</t>
  </si>
  <si>
    <t>BFL-4384</t>
  </si>
  <si>
    <t>BDY-7844</t>
  </si>
  <si>
    <t>18.06.2025</t>
  </si>
  <si>
    <t>BHW-4047</t>
  </si>
  <si>
    <t>HO/607</t>
  </si>
  <si>
    <t>PUL150</t>
  </si>
  <si>
    <t>BHB-7182</t>
  </si>
  <si>
    <t>BAT-4726</t>
  </si>
  <si>
    <t>17.06.2025</t>
  </si>
  <si>
    <t>BDA-3318</t>
  </si>
  <si>
    <t>18.11.2025</t>
  </si>
  <si>
    <t>BIL-1128</t>
  </si>
  <si>
    <t>20.06.2025</t>
  </si>
  <si>
    <t>BIR-0205</t>
  </si>
  <si>
    <t>BBD-3354</t>
  </si>
  <si>
    <t>BIK-2532</t>
  </si>
  <si>
    <t>BBW-2864</t>
  </si>
  <si>
    <t>30.07.2025</t>
  </si>
  <si>
    <t>BIT-5773</t>
  </si>
  <si>
    <t>23.06.2025</t>
  </si>
  <si>
    <t>10.06.2025</t>
  </si>
  <si>
    <t>BIZ-8802</t>
  </si>
  <si>
    <t>APACHE 160 4V</t>
  </si>
  <si>
    <t>BGC-3383</t>
  </si>
  <si>
    <t>25.06.2025</t>
  </si>
  <si>
    <t>BIQ-3540</t>
  </si>
  <si>
    <t>24.06.2025</t>
  </si>
  <si>
    <t>XX-5269</t>
  </si>
  <si>
    <t>BAQ-5465</t>
  </si>
  <si>
    <t>HO/622</t>
  </si>
  <si>
    <t>TW-0877</t>
  </si>
  <si>
    <t>BW/2969</t>
  </si>
  <si>
    <t>05.07.2025</t>
  </si>
  <si>
    <t>24.08.2026</t>
  </si>
  <si>
    <t>BAQ-2395</t>
  </si>
  <si>
    <t>26.06.2025</t>
  </si>
  <si>
    <t>BID-4717</t>
  </si>
  <si>
    <t>08.07.2025</t>
  </si>
  <si>
    <t>APACHE150</t>
  </si>
  <si>
    <t>BJA-2464</t>
  </si>
  <si>
    <t>12.07.2025</t>
  </si>
  <si>
    <t>WEGO</t>
  </si>
  <si>
    <t>BJA-8673</t>
  </si>
  <si>
    <t>14.07.2025</t>
  </si>
  <si>
    <t>BBX-2903</t>
  </si>
  <si>
    <t>BHC-8095</t>
  </si>
  <si>
    <t>20.07.2025</t>
  </si>
  <si>
    <t>SOLD BIKE</t>
  </si>
  <si>
    <t>14.08.2025</t>
  </si>
  <si>
    <t>BFR-1571</t>
  </si>
  <si>
    <t>BAH-4964</t>
  </si>
  <si>
    <t>BCV-9921</t>
  </si>
  <si>
    <t>BIF-6548</t>
  </si>
  <si>
    <t>07.07.2025</t>
  </si>
  <si>
    <t>APACHE160 4V</t>
  </si>
  <si>
    <t>BDD-1250</t>
  </si>
  <si>
    <t>JT-8941</t>
  </si>
  <si>
    <t>22.05.2020</t>
  </si>
  <si>
    <t>STAR ITY</t>
  </si>
  <si>
    <t>BIE-5179</t>
  </si>
  <si>
    <t>15.07.2025</t>
  </si>
  <si>
    <t>BJA-8692</t>
  </si>
  <si>
    <t>25.07.2025</t>
  </si>
  <si>
    <t>BIX-0818</t>
  </si>
  <si>
    <t>03.07.2025</t>
  </si>
  <si>
    <t>BEG-0375</t>
  </si>
  <si>
    <t>16.07.2025</t>
  </si>
  <si>
    <t>BFR-5382</t>
  </si>
  <si>
    <t>11.07.2025</t>
  </si>
  <si>
    <t>BAD-8451</t>
  </si>
  <si>
    <t>WJ-8996</t>
  </si>
  <si>
    <t>BIV-0419</t>
  </si>
  <si>
    <t>HO/636</t>
  </si>
  <si>
    <t>29.07.2025</t>
  </si>
  <si>
    <t>CT100 ES</t>
  </si>
  <si>
    <t>BIH-2147</t>
  </si>
  <si>
    <t>TB-2824</t>
  </si>
  <si>
    <t>UT-1926</t>
  </si>
  <si>
    <t>HO/633</t>
  </si>
  <si>
    <t>21.07.2025</t>
  </si>
  <si>
    <t>BEO-2545</t>
  </si>
  <si>
    <t>BFV-1459</t>
  </si>
  <si>
    <t>BW/2944</t>
  </si>
  <si>
    <t>10.08.2025</t>
  </si>
  <si>
    <t>BGT-4861</t>
  </si>
  <si>
    <t>HO/626</t>
  </si>
  <si>
    <t>02.08.2025</t>
  </si>
  <si>
    <t>BHH-4763</t>
  </si>
  <si>
    <t>BHC-1728</t>
  </si>
  <si>
    <t>07.08.2025</t>
  </si>
  <si>
    <t>BBV-1041</t>
  </si>
  <si>
    <t>HO/632</t>
  </si>
  <si>
    <t>DIS 125M</t>
  </si>
  <si>
    <t>BDC-4025</t>
  </si>
  <si>
    <t>MD</t>
  </si>
  <si>
    <t>HO/635</t>
  </si>
  <si>
    <t>BHU-2233</t>
  </si>
  <si>
    <t>HO/641</t>
  </si>
  <si>
    <t>XL-1405</t>
  </si>
  <si>
    <t>BW/7130</t>
  </si>
  <si>
    <t>09.08.2025</t>
  </si>
  <si>
    <t>BER-2943</t>
  </si>
  <si>
    <t>HD/2735</t>
  </si>
  <si>
    <t>BIZ-6882</t>
  </si>
  <si>
    <t>BW/3072</t>
  </si>
  <si>
    <t>BAQ-5553</t>
  </si>
  <si>
    <t>HO/649</t>
  </si>
  <si>
    <t>15.08.2025</t>
  </si>
  <si>
    <t>BEC-0313</t>
  </si>
  <si>
    <t>HO/637</t>
  </si>
  <si>
    <t>5.08.2025</t>
  </si>
  <si>
    <t>BIQ-6041</t>
  </si>
  <si>
    <t>BW/3100</t>
  </si>
  <si>
    <t>BEI-4790</t>
  </si>
  <si>
    <t>HO/638</t>
  </si>
  <si>
    <t>BIW-1056</t>
  </si>
  <si>
    <t>GN125-3</t>
  </si>
  <si>
    <t>TF-0401</t>
  </si>
  <si>
    <t>BIY-4832</t>
  </si>
  <si>
    <t>24.07.2025</t>
  </si>
  <si>
    <t>BGT-7609</t>
  </si>
  <si>
    <t>PEPT +</t>
  </si>
  <si>
    <t>30.07.2026</t>
  </si>
  <si>
    <t>04.08.2026</t>
  </si>
  <si>
    <t>BGI-1364</t>
  </si>
  <si>
    <t>PLATINA 100ES</t>
  </si>
  <si>
    <t>BGK-0772</t>
  </si>
  <si>
    <t>21.08.2025</t>
  </si>
  <si>
    <t>APACHE 150RTR</t>
  </si>
  <si>
    <t>BDM-3862</t>
  </si>
  <si>
    <t>12.08.2025</t>
  </si>
  <si>
    <t>BGL-9596</t>
  </si>
  <si>
    <t>HO/644</t>
  </si>
  <si>
    <t>VD-8715</t>
  </si>
  <si>
    <t>BW/3058</t>
  </si>
  <si>
    <t>DISCOVER 135</t>
  </si>
  <si>
    <t>BEO-8677</t>
  </si>
  <si>
    <t>HO/645</t>
  </si>
  <si>
    <t>BFT-2797</t>
  </si>
  <si>
    <t>BW/2984</t>
  </si>
  <si>
    <t>BFQ-1131</t>
  </si>
  <si>
    <t>HO/652</t>
  </si>
  <si>
    <t>17.08.2025</t>
  </si>
  <si>
    <t>BHH-2299</t>
  </si>
  <si>
    <t>HO/651</t>
  </si>
  <si>
    <t>BHL-8457</t>
  </si>
  <si>
    <t>BW/3019</t>
  </si>
  <si>
    <t>22.07.2025</t>
  </si>
  <si>
    <t>BIZ-4341</t>
  </si>
  <si>
    <t>HO/640</t>
  </si>
  <si>
    <t>06.08.2025</t>
  </si>
  <si>
    <t>BCV-9645</t>
  </si>
  <si>
    <t>HO/662</t>
  </si>
  <si>
    <t>26.08.2025</t>
  </si>
  <si>
    <t>PLATINA 100</t>
  </si>
  <si>
    <t>BHD-4311</t>
  </si>
  <si>
    <t>HO/650</t>
  </si>
  <si>
    <t>BII-1653</t>
  </si>
  <si>
    <t>HP/3127</t>
  </si>
  <si>
    <t>30.08.2025</t>
  </si>
  <si>
    <t>BFI-3809</t>
  </si>
  <si>
    <t>HO/661</t>
  </si>
  <si>
    <t>PLATINA100 ES</t>
  </si>
  <si>
    <t>BGI-1404</t>
  </si>
  <si>
    <t>HO/660</t>
  </si>
  <si>
    <t>BGK-2859</t>
  </si>
  <si>
    <t>HO/659</t>
  </si>
  <si>
    <t>BDA-5519</t>
  </si>
  <si>
    <t>HO/658</t>
  </si>
  <si>
    <t>BFU-6303</t>
  </si>
  <si>
    <t>XJ-3675</t>
  </si>
  <si>
    <t>BW/3123</t>
  </si>
  <si>
    <t>29.08.2025</t>
  </si>
  <si>
    <t>BDA-8496</t>
  </si>
  <si>
    <t>BW/3113</t>
  </si>
  <si>
    <t>25.08.2025</t>
  </si>
  <si>
    <t>UI-5310</t>
  </si>
  <si>
    <t>HO/653</t>
  </si>
  <si>
    <t>BCH-9449</t>
  </si>
  <si>
    <t>HO/639</t>
  </si>
  <si>
    <t>BAV-7657</t>
  </si>
  <si>
    <t>HO/655</t>
  </si>
  <si>
    <t>PLEASURE O/M</t>
  </si>
  <si>
    <t>BCB-8805</t>
  </si>
  <si>
    <t>HO/654</t>
  </si>
  <si>
    <t>XC-9591</t>
  </si>
  <si>
    <t>HO/667</t>
  </si>
  <si>
    <t>09.09.2025</t>
  </si>
  <si>
    <t>BDU-7744</t>
  </si>
  <si>
    <t>12.09.2025</t>
  </si>
  <si>
    <t>BHA-1619</t>
  </si>
  <si>
    <t>BW/3153-B</t>
  </si>
  <si>
    <t>10.09.2025</t>
  </si>
  <si>
    <t>BEF-5896</t>
  </si>
  <si>
    <t>HO/447</t>
  </si>
  <si>
    <t>27.10.2024</t>
  </si>
  <si>
    <t>WS-2549</t>
  </si>
  <si>
    <t>HO/670</t>
  </si>
  <si>
    <t>BCP-9003</t>
  </si>
  <si>
    <t>HO/669</t>
  </si>
  <si>
    <t>VK-7175</t>
  </si>
  <si>
    <t>HO/668</t>
  </si>
  <si>
    <t>BIV-1551</t>
  </si>
  <si>
    <t>BW/3163</t>
  </si>
  <si>
    <t>15.09.2025</t>
  </si>
  <si>
    <t>BGA-3720</t>
  </si>
  <si>
    <t>HO/646</t>
  </si>
  <si>
    <t>BIC-2097</t>
  </si>
  <si>
    <t>HO/579</t>
  </si>
  <si>
    <t>20.04.2025</t>
  </si>
  <si>
    <t>BDC-3938</t>
  </si>
  <si>
    <t>HO/137</t>
  </si>
  <si>
    <t>15.06.2023</t>
  </si>
  <si>
    <t>BIM-2437</t>
  </si>
  <si>
    <t>HO/672</t>
  </si>
  <si>
    <t>VP-9911</t>
  </si>
  <si>
    <t>HO/666</t>
  </si>
  <si>
    <t>08.09.2025</t>
  </si>
  <si>
    <t>PLATINA 125</t>
  </si>
  <si>
    <t>BGH-6693</t>
  </si>
  <si>
    <t>HP/3200</t>
  </si>
  <si>
    <t>27.09.2025</t>
  </si>
  <si>
    <t>BIU-9378</t>
  </si>
  <si>
    <t>BW/3118</t>
  </si>
  <si>
    <t>27.08.2025</t>
  </si>
  <si>
    <t>2026.09.17</t>
  </si>
  <si>
    <t>BAK-1081</t>
  </si>
  <si>
    <t>BW/3189</t>
  </si>
  <si>
    <t>25.09.2025</t>
  </si>
  <si>
    <t>BFI-6298</t>
  </si>
  <si>
    <t>BW/3207</t>
  </si>
  <si>
    <t>BHS-0488</t>
  </si>
  <si>
    <t>HO/679</t>
  </si>
  <si>
    <t>16.10.2025</t>
  </si>
  <si>
    <t>APACHE2V</t>
  </si>
  <si>
    <t>BIW-4224</t>
  </si>
  <si>
    <t>BW/3212</t>
  </si>
  <si>
    <t>01.10.2025</t>
  </si>
  <si>
    <t>BGP-8107</t>
  </si>
  <si>
    <t>HO/590</t>
  </si>
  <si>
    <t>30.04.2025</t>
  </si>
  <si>
    <t>UG-9772</t>
  </si>
  <si>
    <t>BW/3161</t>
  </si>
  <si>
    <t>13.09.2025</t>
  </si>
  <si>
    <t>BHO-6410</t>
  </si>
  <si>
    <t>HO/682</t>
  </si>
  <si>
    <t>03.10.2025</t>
  </si>
  <si>
    <t>BHL-3187</t>
  </si>
  <si>
    <t>HO/681</t>
  </si>
  <si>
    <t>XN-0185</t>
  </si>
  <si>
    <t>HO/674</t>
  </si>
  <si>
    <t>VW-5268</t>
  </si>
  <si>
    <t>HO/675</t>
  </si>
  <si>
    <t>BGO-6474</t>
  </si>
  <si>
    <t>BW/3205</t>
  </si>
  <si>
    <t>29.09.2025</t>
  </si>
  <si>
    <t>BIF-6491</t>
  </si>
  <si>
    <t>HO/680</t>
  </si>
  <si>
    <t>BEC-1963</t>
  </si>
  <si>
    <t>HO/683</t>
  </si>
  <si>
    <t>BIQ-1436</t>
  </si>
  <si>
    <t>HO/689</t>
  </si>
  <si>
    <t>09.10.2025</t>
  </si>
  <si>
    <t>BGI-8541</t>
  </si>
  <si>
    <t>HO/688</t>
  </si>
  <si>
    <t>WZ-6537</t>
  </si>
  <si>
    <t>HO/677</t>
  </si>
  <si>
    <t>BHR-5439</t>
  </si>
  <si>
    <t>HO/694</t>
  </si>
  <si>
    <t>12.10.2025</t>
  </si>
  <si>
    <t>BBH-8958</t>
  </si>
  <si>
    <t>HO/687</t>
  </si>
  <si>
    <t>BJB-0093</t>
  </si>
  <si>
    <t>HO/691</t>
  </si>
  <si>
    <t>BDR-0590</t>
  </si>
  <si>
    <t>HO/690</t>
  </si>
  <si>
    <t>BIY-4440</t>
  </si>
  <si>
    <t>HO/693</t>
  </si>
  <si>
    <t>BFB-5275</t>
  </si>
  <si>
    <t>HO/685</t>
  </si>
  <si>
    <t>07.10.2025</t>
  </si>
  <si>
    <t>BGX-7194</t>
  </si>
  <si>
    <t>HO/695</t>
  </si>
  <si>
    <t>13.10.2025</t>
  </si>
  <si>
    <t>XH-6255</t>
  </si>
  <si>
    <t>DT/1235</t>
  </si>
  <si>
    <t>11.10.2025</t>
  </si>
  <si>
    <t>BJA-5855</t>
  </si>
  <si>
    <t>BW/3254</t>
  </si>
  <si>
    <t>17.10.2025</t>
  </si>
  <si>
    <t>BIT-5771</t>
  </si>
  <si>
    <t>HO/692</t>
  </si>
  <si>
    <t>BGY-3124</t>
  </si>
  <si>
    <t>HO/705</t>
  </si>
  <si>
    <t>20.10.2025</t>
  </si>
  <si>
    <t>BHO-4926</t>
  </si>
  <si>
    <t>HO/676</t>
  </si>
  <si>
    <t>BDB-7548</t>
  </si>
  <si>
    <t>HO/706</t>
  </si>
  <si>
    <t>UF-4655</t>
  </si>
  <si>
    <t>HO/697</t>
  </si>
  <si>
    <t>TJ-3580</t>
  </si>
  <si>
    <t>BW/3263</t>
  </si>
  <si>
    <t>21.10.2025</t>
  </si>
  <si>
    <t>BGB-2781</t>
  </si>
  <si>
    <t>HO/704</t>
  </si>
  <si>
    <t>BDD-7891</t>
  </si>
  <si>
    <t>HO/684</t>
  </si>
  <si>
    <t>BEK-8088</t>
  </si>
  <si>
    <t>HO/696</t>
  </si>
  <si>
    <t>PEPT</t>
  </si>
  <si>
    <t>BDN-6341</t>
  </si>
  <si>
    <t>HO/708</t>
  </si>
  <si>
    <t>04.11.2025</t>
  </si>
  <si>
    <t>BGH-9525</t>
  </si>
  <si>
    <t>BCM-5506</t>
  </si>
  <si>
    <t>HO/709</t>
  </si>
  <si>
    <t>BEW-4872</t>
  </si>
  <si>
    <t>HO/700</t>
  </si>
  <si>
    <t>WN-3589</t>
  </si>
  <si>
    <t>BW/3280</t>
  </si>
  <si>
    <t>BGX-7670</t>
  </si>
  <si>
    <t>BW/3286</t>
  </si>
  <si>
    <t>10.11.2025</t>
  </si>
  <si>
    <t>BHE-0377</t>
  </si>
  <si>
    <t>HO/712</t>
  </si>
  <si>
    <t>08.11.2025</t>
  </si>
  <si>
    <t>BFX-3099</t>
  </si>
  <si>
    <t>HO/710</t>
  </si>
  <si>
    <t>05.11.2025</t>
  </si>
  <si>
    <t>BEA-7365</t>
  </si>
  <si>
    <t>HO/703</t>
  </si>
  <si>
    <t>BCL-0600</t>
  </si>
  <si>
    <t>HO/713</t>
  </si>
  <si>
    <t>12.11.2025</t>
  </si>
  <si>
    <t>DIS125M</t>
  </si>
  <si>
    <t>DATE UPDATE</t>
  </si>
  <si>
    <t>TOTAL</t>
  </si>
  <si>
    <t>EXPENSES</t>
  </si>
  <si>
    <t>AMOUNT</t>
  </si>
  <si>
    <t>LABOUR</t>
  </si>
  <si>
    <t>WASH</t>
  </si>
  <si>
    <t>PAINT</t>
  </si>
  <si>
    <t>S.CHARGE</t>
  </si>
  <si>
    <t>BRC</t>
  </si>
  <si>
    <t>17.11.2025</t>
  </si>
  <si>
    <t>HANDLE BAR</t>
  </si>
  <si>
    <t>Order 01362-001-0003</t>
  </si>
  <si>
    <t>BN-165.8</t>
  </si>
  <si>
    <t>BROKER FEE</t>
  </si>
  <si>
    <t>Order 01303-002-0020</t>
  </si>
  <si>
    <t>06.11.2025</t>
  </si>
  <si>
    <t>BN 162.1</t>
  </si>
  <si>
    <t>WELIDING</t>
  </si>
  <si>
    <t>BN-164.8</t>
  </si>
  <si>
    <t>SEAT COVER</t>
  </si>
  <si>
    <t>Order 01303-002-0015</t>
  </si>
  <si>
    <t>Order 01303-002-0014</t>
  </si>
  <si>
    <t>Order 01303-002-0012</t>
  </si>
  <si>
    <t>BN 167.5</t>
  </si>
  <si>
    <t>Order 01305-001-0001</t>
  </si>
  <si>
    <t>Order 01303-002-0008</t>
  </si>
  <si>
    <t>Order 01362-001-0001</t>
  </si>
  <si>
    <t>Order 01303-002-0017</t>
  </si>
  <si>
    <t>Order 01303-002-0007</t>
  </si>
  <si>
    <t>BN-164.7</t>
  </si>
  <si>
    <t>Order 01303-002-0006</t>
  </si>
  <si>
    <t>Order 01303-002-0004</t>
  </si>
  <si>
    <t>BN 167.3</t>
  </si>
  <si>
    <t>ECO TEST</t>
  </si>
  <si>
    <t>BN 167.4</t>
  </si>
  <si>
    <t>LICENCE</t>
  </si>
  <si>
    <t>11.11.2025</t>
  </si>
  <si>
    <t>BN-165.4</t>
  </si>
  <si>
    <t>BN-166.1</t>
  </si>
  <si>
    <t>Order 01303-002-0003</t>
  </si>
  <si>
    <t>Order 01300-001-0005</t>
  </si>
  <si>
    <t>07.11.2025</t>
  </si>
  <si>
    <t>Order 01303-002-0001</t>
  </si>
  <si>
    <t>BN-164.14</t>
  </si>
  <si>
    <t>Order 01300-001-0010</t>
  </si>
  <si>
    <t>29.10.2025</t>
  </si>
  <si>
    <t>BN 159.1</t>
  </si>
  <si>
    <t>BEARING</t>
  </si>
  <si>
    <t>BN 159.2</t>
  </si>
  <si>
    <t>SHAFT CT 100</t>
  </si>
  <si>
    <t>Order 01300-001-0009</t>
  </si>
  <si>
    <t>BN 156.2</t>
  </si>
  <si>
    <t>SIGNAL LIGHT SET</t>
  </si>
  <si>
    <t>BN 156.8</t>
  </si>
  <si>
    <t>HEAD LIGHTCOWUL &amp; TANK COWUL</t>
  </si>
  <si>
    <t>BN 157.3</t>
  </si>
  <si>
    <t>BRAKE PUMP H/H</t>
  </si>
  <si>
    <t>Order 01300-001-0008</t>
  </si>
  <si>
    <t>BN  156.2</t>
  </si>
  <si>
    <t>PLUG</t>
  </si>
  <si>
    <t>BN-164.13</t>
  </si>
  <si>
    <t>Order 01300-001-0007</t>
  </si>
  <si>
    <t>Order 01268-001-0006</t>
  </si>
  <si>
    <t>BN 159.5</t>
  </si>
  <si>
    <t>CUTTING &amp; REBORING</t>
  </si>
  <si>
    <t>TAIL</t>
  </si>
  <si>
    <t>Chain Guard</t>
  </si>
  <si>
    <t>BN 161.1</t>
  </si>
  <si>
    <t>Tank Repair</t>
  </si>
  <si>
    <t>BN-164.9</t>
  </si>
  <si>
    <t>Order 01300-001-0006</t>
  </si>
  <si>
    <t>Order 01300-001-0004</t>
  </si>
  <si>
    <t>BN 156.9</t>
  </si>
  <si>
    <t>BN 168.3</t>
  </si>
  <si>
    <t>BN 168.4</t>
  </si>
  <si>
    <t>BN 168.5</t>
  </si>
  <si>
    <t>BROKER FEES</t>
  </si>
  <si>
    <t>Order 01300-001-0003</t>
  </si>
  <si>
    <t>SIDE MIRROR</t>
  </si>
  <si>
    <t>Order 01303-002-0010</t>
  </si>
  <si>
    <t>Order 01268-001-0005</t>
  </si>
  <si>
    <t>MUDGUARD</t>
  </si>
  <si>
    <t xml:space="preserve">S/M ROLLER </t>
  </si>
  <si>
    <t>BN 157.4</t>
  </si>
  <si>
    <t>KEY CUTTING</t>
  </si>
  <si>
    <t>HEAD LIGHT COWL &amp; SIDE CUP</t>
  </si>
  <si>
    <t>BN 158.5</t>
  </si>
  <si>
    <t>INSURANCE</t>
  </si>
  <si>
    <t>BN-165.5</t>
  </si>
  <si>
    <t>BN 166.2</t>
  </si>
  <si>
    <t>Order 01268-001-0003</t>
  </si>
  <si>
    <t>Order 01268-001-0002</t>
  </si>
  <si>
    <t>Order 01204-001-0007</t>
  </si>
  <si>
    <t>BN 156.6</t>
  </si>
  <si>
    <t>03.11.2025</t>
  </si>
  <si>
    <t>BN 162.3</t>
  </si>
  <si>
    <t>BRAKE LIGHT</t>
  </si>
  <si>
    <t>BN-165.6</t>
  </si>
  <si>
    <t>ECO</t>
  </si>
  <si>
    <t>BN-165.7</t>
  </si>
  <si>
    <t>LICENSE</t>
  </si>
  <si>
    <t>BN-164.6</t>
  </si>
  <si>
    <t>Order 01303-002-0011</t>
  </si>
  <si>
    <t>ENGINE OIL</t>
  </si>
  <si>
    <t>PETROL</t>
  </si>
  <si>
    <t>Order 01204-001-0006</t>
  </si>
  <si>
    <t>SIDE MIRROR APACHE</t>
  </si>
  <si>
    <t>BN 154.6</t>
  </si>
  <si>
    <t>TYRE</t>
  </si>
  <si>
    <t>BN-164.11</t>
  </si>
  <si>
    <t>Order 01204-001-0005</t>
  </si>
  <si>
    <t>BN 153.1</t>
  </si>
  <si>
    <t>BN 161.3</t>
  </si>
  <si>
    <t>HOUSING NUT REMOVE &amp; REPAIR</t>
  </si>
  <si>
    <t>Order 01204-001-0004</t>
  </si>
  <si>
    <t>Order 01303-002-0023</t>
  </si>
  <si>
    <t>TANK COWL</t>
  </si>
  <si>
    <t>CUTTING &amp; REBOARING</t>
  </si>
  <si>
    <t>BN 162.4</t>
  </si>
  <si>
    <t>ROCKER ARM SET B</t>
  </si>
  <si>
    <t>Order 01362-001-0004</t>
  </si>
  <si>
    <t>Order 01204-001-0002</t>
  </si>
  <si>
    <t>Order 01300-001-0013</t>
  </si>
  <si>
    <t>Order 01300-001-0011</t>
  </si>
  <si>
    <t>23.10.2025</t>
  </si>
  <si>
    <t>BN 155.2</t>
  </si>
  <si>
    <t>BN-159.10</t>
  </si>
  <si>
    <t>PULLY BEARING</t>
  </si>
  <si>
    <t>BN 154.8</t>
  </si>
  <si>
    <t>BN 160.2</t>
  </si>
  <si>
    <t>TYRE REPLACE</t>
  </si>
  <si>
    <t>BN-164.10</t>
  </si>
  <si>
    <t>Order 01204-001-0001</t>
  </si>
  <si>
    <t>Order 01200-002-0005</t>
  </si>
  <si>
    <t>15.10.2025</t>
  </si>
  <si>
    <t>Order 01303-002-0022</t>
  </si>
  <si>
    <t>BN 154.5</t>
  </si>
  <si>
    <t>BN-164.2</t>
  </si>
  <si>
    <t>INSURANE</t>
  </si>
  <si>
    <t>BN-164.4</t>
  </si>
  <si>
    <t>BN-164.5</t>
  </si>
  <si>
    <t>Order 01200-002-0004</t>
  </si>
  <si>
    <t>Order 01303-002-0002</t>
  </si>
  <si>
    <t>Order 01303-002-0016</t>
  </si>
  <si>
    <t>BN-164.12</t>
  </si>
  <si>
    <t>Order 01200-002-0003</t>
  </si>
  <si>
    <t>Order 01200-001-0001</t>
  </si>
  <si>
    <t>Order 01200-003-0001</t>
  </si>
  <si>
    <t>BN-151.14</t>
  </si>
  <si>
    <t>BN 152.9</t>
  </si>
  <si>
    <t>REBORING</t>
  </si>
  <si>
    <t>BN 154.3</t>
  </si>
  <si>
    <t>SILENCER REPAIR</t>
  </si>
  <si>
    <t>BN-151.13</t>
  </si>
  <si>
    <t>BN-151.16</t>
  </si>
  <si>
    <t>BN-150.17</t>
  </si>
  <si>
    <t>Order 01158-001-0004</t>
  </si>
  <si>
    <t>BN-142.5</t>
  </si>
  <si>
    <t>BN-140.6</t>
  </si>
  <si>
    <t>BN-143.12</t>
  </si>
  <si>
    <t>Order 01134-001-0003</t>
  </si>
  <si>
    <t>BN 147.2</t>
  </si>
  <si>
    <t>ENGINE  SHARFT</t>
  </si>
  <si>
    <t>BN 138.2</t>
  </si>
  <si>
    <t>SEAT CUSHION COVERING</t>
  </si>
  <si>
    <t>Order 01134-001-0002</t>
  </si>
  <si>
    <t>BN-150.13</t>
  </si>
  <si>
    <t>NEEDLE BEARING</t>
  </si>
  <si>
    <t>BN 156.5</t>
  </si>
  <si>
    <t>PACKING SET</t>
  </si>
  <si>
    <t>Order 01158-001-0009</t>
  </si>
  <si>
    <t>BN  146.2</t>
  </si>
  <si>
    <t>ROD CUTTING &amp; REBORING</t>
  </si>
  <si>
    <t>BN 151.1</t>
  </si>
  <si>
    <t>TALL (PRODUCTION)</t>
  </si>
  <si>
    <t xml:space="preserve">TALL </t>
  </si>
  <si>
    <t>BN  151.19</t>
  </si>
  <si>
    <t>Order 01158-001-0008</t>
  </si>
  <si>
    <t>BN 152.2</t>
  </si>
  <si>
    <t>BN 153.9</t>
  </si>
  <si>
    <t>Order 01136-001-0001</t>
  </si>
  <si>
    <t>PREV EXPENSES</t>
  </si>
  <si>
    <t>Order 01127-001-0005</t>
  </si>
  <si>
    <t>BN 149.7</t>
  </si>
  <si>
    <t>BN 150.5</t>
  </si>
  <si>
    <t>BN 151.8</t>
  </si>
  <si>
    <t>Order 01303-002-0005</t>
  </si>
  <si>
    <t>BN 143.3</t>
  </si>
  <si>
    <t>BN 143.14</t>
  </si>
  <si>
    <t>BN 143.7</t>
  </si>
  <si>
    <t>CHOKE BOARD KK</t>
  </si>
  <si>
    <t>Order 01125-001-0005</t>
  </si>
  <si>
    <t>FLOOR BOARD KK</t>
  </si>
  <si>
    <t>BUCKET COWUL KK</t>
  </si>
  <si>
    <t>SIDE FENDOR</t>
  </si>
  <si>
    <t>Order 01125-001-0001</t>
  </si>
  <si>
    <t>Order 01121-001-0012</t>
  </si>
  <si>
    <t>BN 141.7</t>
  </si>
  <si>
    <t>BN 154.9</t>
  </si>
  <si>
    <t>Order 01158-001-0003</t>
  </si>
  <si>
    <t>BN 147.1</t>
  </si>
  <si>
    <t>BN 150.3</t>
  </si>
  <si>
    <t>TAIL FIBER</t>
  </si>
  <si>
    <t>Order 01121-001-0010</t>
  </si>
  <si>
    <t>Order 01303-002-0018</t>
  </si>
  <si>
    <t>BN 142.2</t>
  </si>
  <si>
    <t>BN 151.22</t>
  </si>
  <si>
    <t>BN 159.4</t>
  </si>
  <si>
    <t>PLATINA TANK REPAIR</t>
  </si>
  <si>
    <t>Order 01121-001-0009</t>
  </si>
  <si>
    <t>Order 01204-001-0003</t>
  </si>
  <si>
    <t>BN 149.1</t>
  </si>
  <si>
    <t>HOLDER STEP</t>
  </si>
  <si>
    <t>BN 150.18</t>
  </si>
  <si>
    <t>BN 151.23</t>
  </si>
  <si>
    <t>Order 01121-001-0006</t>
  </si>
  <si>
    <t>BN 149.3</t>
  </si>
  <si>
    <t>BN 150.9</t>
  </si>
  <si>
    <t>BN 150.12</t>
  </si>
  <si>
    <t>INSIULATOR</t>
  </si>
  <si>
    <t>BN 151.10</t>
  </si>
  <si>
    <t>BN 151.26</t>
  </si>
  <si>
    <t>BN-151.31</t>
  </si>
  <si>
    <t>SIDE CUP</t>
  </si>
  <si>
    <t>Order 01121-001-0004</t>
  </si>
  <si>
    <t>Order 01121-001-0002</t>
  </si>
  <si>
    <t>BN 137.4</t>
  </si>
  <si>
    <t>TRANSPORT</t>
  </si>
  <si>
    <t>BN 151.21</t>
  </si>
  <si>
    <t>Order 01066-003-0010</t>
  </si>
  <si>
    <t>16.09.2025</t>
  </si>
  <si>
    <t>Order 01066-003-0009</t>
  </si>
  <si>
    <t>PREV CHARGE</t>
  </si>
  <si>
    <t>BN 136.3</t>
  </si>
  <si>
    <t>FORK UNBEND</t>
  </si>
  <si>
    <t>BN 138.8</t>
  </si>
  <si>
    <t>BIKE SEAT COVERING</t>
  </si>
  <si>
    <t>Order 01066-003-0005</t>
  </si>
  <si>
    <t>BN 138.1</t>
  </si>
  <si>
    <t>BN 151.2</t>
  </si>
  <si>
    <t>HEAD LIGHT</t>
  </si>
  <si>
    <t>BN 151.20</t>
  </si>
  <si>
    <t>Order 01066-002-0004</t>
  </si>
  <si>
    <t>24.09.2025</t>
  </si>
  <si>
    <t>Order 01066-001-0002</t>
  </si>
  <si>
    <t>Order 01121-002-0013</t>
  </si>
  <si>
    <t>BN 142.6</t>
  </si>
  <si>
    <t>FULL BODY FIBERING</t>
  </si>
  <si>
    <t>Order 01136-001-0002</t>
  </si>
  <si>
    <t>BN 140.5</t>
  </si>
  <si>
    <t>BN 148.1</t>
  </si>
  <si>
    <t>BN  151.18</t>
  </si>
  <si>
    <t>METER BOARD</t>
  </si>
  <si>
    <t>BN 153.5</t>
  </si>
  <si>
    <t>BN 153.12</t>
  </si>
  <si>
    <t>Order 01066-001-0001</t>
  </si>
  <si>
    <t>Order 01125-002-0007</t>
  </si>
  <si>
    <t>Order 01121-001-0008</t>
  </si>
  <si>
    <t>Order 01066-003-0008</t>
  </si>
  <si>
    <t>BN  135.1</t>
  </si>
  <si>
    <t>BN  135.3</t>
  </si>
  <si>
    <t>S/BOLD</t>
  </si>
  <si>
    <t>SIDE CAP</t>
  </si>
  <si>
    <t>BN 151.28</t>
  </si>
  <si>
    <t>BN 153.8</t>
  </si>
  <si>
    <t>Order 01056-001-0004</t>
  </si>
  <si>
    <t>Order 01134-001-0001</t>
  </si>
  <si>
    <t>BN 144.2</t>
  </si>
  <si>
    <t>GASKET</t>
  </si>
  <si>
    <t>BN 146.2</t>
  </si>
  <si>
    <t>BN 151.15</t>
  </si>
  <si>
    <t>BN  151.31</t>
  </si>
  <si>
    <t>SIDE PANNEL</t>
  </si>
  <si>
    <t>Order 01158-001-0002</t>
  </si>
  <si>
    <t>Order 01056-001-0003</t>
  </si>
  <si>
    <t xml:space="preserve"> BN 133.2</t>
  </si>
  <si>
    <t>Order 01121-001-0003</t>
  </si>
  <si>
    <t>BN 138.7</t>
  </si>
  <si>
    <t>BN 140.1</t>
  </si>
  <si>
    <t>Order 01056-001-0001</t>
  </si>
  <si>
    <t>Order 01158-001-0005</t>
  </si>
  <si>
    <t>BN  135.03</t>
  </si>
  <si>
    <t>BRAKE PUMP</t>
  </si>
  <si>
    <t>BN 147.04</t>
  </si>
  <si>
    <t>ACC OUTER</t>
  </si>
  <si>
    <t>BN 151.24</t>
  </si>
  <si>
    <t>Order 01121-001-0011</t>
  </si>
  <si>
    <t>BN 152.8</t>
  </si>
  <si>
    <t xml:space="preserve">HEAD LIGHT </t>
  </si>
  <si>
    <t>BN 153.6</t>
  </si>
  <si>
    <t>BN 153.10</t>
  </si>
  <si>
    <t>Order 01050-001-0006</t>
  </si>
  <si>
    <t>BN 141.5</t>
  </si>
  <si>
    <t>HEAD LIGHT COWL</t>
  </si>
  <si>
    <t>BACK MUDGUARD</t>
  </si>
  <si>
    <t>BN 151.25</t>
  </si>
  <si>
    <t>BN 151.31</t>
  </si>
  <si>
    <t>BN 151.37</t>
  </si>
  <si>
    <t>Order 01125-001-0002</t>
  </si>
  <si>
    <t>Order 01050-001-0005</t>
  </si>
  <si>
    <t>Order 01127-001-0001</t>
  </si>
  <si>
    <t>BN 134.04</t>
  </si>
  <si>
    <t>OIL NUT</t>
  </si>
  <si>
    <t>BN 138.5</t>
  </si>
  <si>
    <t>BN 140.2</t>
  </si>
  <si>
    <t>BN 149.5</t>
  </si>
  <si>
    <t>BN 150.8</t>
  </si>
  <si>
    <t>HEAD COWL</t>
  </si>
  <si>
    <t>BN 151.11</t>
  </si>
  <si>
    <t>BN 151.30</t>
  </si>
  <si>
    <t>GEAR &amp; HOUSIMH REPAIR</t>
  </si>
  <si>
    <t>Order 01050-001-0004</t>
  </si>
  <si>
    <t>BN 134.3</t>
  </si>
  <si>
    <t>TANK</t>
  </si>
  <si>
    <t>BN 138.3</t>
  </si>
  <si>
    <t>BN 137.2</t>
  </si>
  <si>
    <t xml:space="preserve">SILENSER WELDING </t>
  </si>
  <si>
    <t>BN 140.7 / BN 142.1</t>
  </si>
  <si>
    <t>ECO TEST (FAIL)</t>
  </si>
  <si>
    <t>BN 143.8</t>
  </si>
  <si>
    <t>BN 143.15</t>
  </si>
  <si>
    <t>Order 01050-001-0003</t>
  </si>
  <si>
    <t>T/ AJUSTER</t>
  </si>
  <si>
    <t>BN 149.8</t>
  </si>
  <si>
    <t>BN 150.7</t>
  </si>
  <si>
    <t>BN 151.33</t>
  </si>
  <si>
    <t xml:space="preserve">TYRE REPLACE </t>
  </si>
  <si>
    <t>Order 01127-001-0003</t>
  </si>
  <si>
    <t>SHOKS</t>
  </si>
  <si>
    <t>BN 152.3</t>
  </si>
  <si>
    <t>BN 153.7</t>
  </si>
  <si>
    <t>Order 01050-001-0001</t>
  </si>
  <si>
    <t>Order 01019-001-0001</t>
  </si>
  <si>
    <t>BN 134.2</t>
  </si>
  <si>
    <t>BORR TRANSPORT</t>
  </si>
  <si>
    <t>BN 156.4</t>
  </si>
  <si>
    <t>MAIN TIRE</t>
  </si>
  <si>
    <t>C/H HUB</t>
  </si>
  <si>
    <t>S/M ROLLER</t>
  </si>
  <si>
    <t>BN 157.2</t>
  </si>
  <si>
    <t>FORK OIL SEAL</t>
  </si>
  <si>
    <t>Order 01268-001-0001</t>
  </si>
  <si>
    <t>Order 01000-001-0005</t>
  </si>
  <si>
    <t>Order 01303-002-0019</t>
  </si>
  <si>
    <t>BN 130.10</t>
  </si>
  <si>
    <t>SEAT COVERING</t>
  </si>
  <si>
    <t>BN 133.1</t>
  </si>
  <si>
    <t>BN 133.7</t>
  </si>
  <si>
    <t>BN 150.1</t>
  </si>
  <si>
    <t>FOOTRESS WELDING</t>
  </si>
  <si>
    <t>Order 00983-001-0001</t>
  </si>
  <si>
    <t>Order 01066-003-0011</t>
  </si>
  <si>
    <t>BN 130.1</t>
  </si>
  <si>
    <t>TAIL COWL</t>
  </si>
  <si>
    <t>BN 143.5</t>
  </si>
  <si>
    <t>BN 143.9</t>
  </si>
  <si>
    <t>BN 143.13</t>
  </si>
  <si>
    <t>Order 01000-001-0001</t>
  </si>
  <si>
    <t>1.09.2025</t>
  </si>
  <si>
    <t>BN 129.8</t>
  </si>
  <si>
    <t>Order 01268-001-0004</t>
  </si>
  <si>
    <t>BN 131.1</t>
  </si>
  <si>
    <t>TAPE</t>
  </si>
  <si>
    <t>Order 01024-002-0002</t>
  </si>
  <si>
    <t>BN 133.3</t>
  </si>
  <si>
    <t>BODY PAINTING</t>
  </si>
  <si>
    <t>Order 01050-001-0002</t>
  </si>
  <si>
    <t>BN  129.7</t>
  </si>
  <si>
    <t>Order 01125-001-0004</t>
  </si>
  <si>
    <t>BN 133.8</t>
  </si>
  <si>
    <t>BN 135.3</t>
  </si>
  <si>
    <t>BN 150.2</t>
  </si>
  <si>
    <t>CLUTCH BRAKE REPAIR</t>
  </si>
  <si>
    <t>ENGINE GAUARD</t>
  </si>
  <si>
    <t>BN 151.17</t>
  </si>
  <si>
    <t>Order 01134-001-0004</t>
  </si>
  <si>
    <t>Order 01024-002-0004</t>
  </si>
  <si>
    <t>BN 129.7</t>
  </si>
  <si>
    <t>Order 01000-001-0006</t>
  </si>
  <si>
    <t>CLUTCH N</t>
  </si>
  <si>
    <t>FORK TUBE</t>
  </si>
  <si>
    <t>BN 144.1</t>
  </si>
  <si>
    <t>Order 01066-002-0003</t>
  </si>
  <si>
    <t>Order 01121-001-0005</t>
  </si>
  <si>
    <t>Order 01000-001-0003</t>
  </si>
  <si>
    <t>Order 01000-001-0004</t>
  </si>
  <si>
    <t>28.09.2025</t>
  </si>
  <si>
    <t>Order 01127-001-0002</t>
  </si>
  <si>
    <t>Order 01268-001-0007</t>
  </si>
  <si>
    <t>Order 01066-003-0006</t>
  </si>
  <si>
    <t>BN 130.5</t>
  </si>
  <si>
    <t>BN 142.4</t>
  </si>
  <si>
    <t>INSUARANCE</t>
  </si>
  <si>
    <t>BN 143.11</t>
  </si>
  <si>
    <t>BN 141.6</t>
  </si>
  <si>
    <t>Order 01000-001-0007</t>
  </si>
  <si>
    <t>BN 132.4</t>
  </si>
  <si>
    <t>Order 01024-002-0003</t>
  </si>
  <si>
    <t>Order 00939-001-0007</t>
  </si>
  <si>
    <t>BN.130.9</t>
  </si>
  <si>
    <t>BN-129.7</t>
  </si>
  <si>
    <t>CLUTCH HUB</t>
  </si>
  <si>
    <t>BN 133.9</t>
  </si>
  <si>
    <t>BN 132.1</t>
  </si>
  <si>
    <t>BN 132.2</t>
  </si>
  <si>
    <t>signal light</t>
  </si>
  <si>
    <t>side cup lock</t>
  </si>
  <si>
    <t>brake bulb</t>
  </si>
  <si>
    <t>SPEED METER</t>
  </si>
  <si>
    <t>BN 128.5</t>
  </si>
  <si>
    <t>BN 149.6</t>
  </si>
  <si>
    <t>BN 150.10</t>
  </si>
  <si>
    <t>BN 151.7</t>
  </si>
  <si>
    <t>BN 151.27</t>
  </si>
  <si>
    <t>Order 01000-001-0008</t>
  </si>
  <si>
    <t>BN-119.7</t>
  </si>
  <si>
    <t>REV LICENSE</t>
  </si>
  <si>
    <t>BN-118.3</t>
  </si>
  <si>
    <t>BN 145.1</t>
  </si>
  <si>
    <t>RIM REPLACE</t>
  </si>
  <si>
    <t>BN 145.2</t>
  </si>
  <si>
    <t>BN 158.29</t>
  </si>
  <si>
    <t>BN-119.5</t>
  </si>
  <si>
    <t>ROD REPAIR</t>
  </si>
  <si>
    <t>Order 01158-001-0011</t>
  </si>
  <si>
    <t>BN 138.6</t>
  </si>
  <si>
    <t>Order 01000-001-0002</t>
  </si>
  <si>
    <t>Order 00951-001-0001</t>
  </si>
  <si>
    <t>Order 00939-001-0003</t>
  </si>
  <si>
    <t>BN 125.1</t>
  </si>
  <si>
    <t>NUT &amp; BOLT</t>
  </si>
  <si>
    <t>Order 01158-001-0013</t>
  </si>
  <si>
    <t>BN 127.06</t>
  </si>
  <si>
    <t>BN 125.3</t>
  </si>
  <si>
    <t>SAMP COVER</t>
  </si>
  <si>
    <t>BN 125.5</t>
  </si>
  <si>
    <t>Order 00918-001-0004</t>
  </si>
  <si>
    <t>NEEDLE</t>
  </si>
  <si>
    <t>BN 126.1</t>
  </si>
  <si>
    <t>BN 126.2</t>
  </si>
  <si>
    <t>BN 130.6</t>
  </si>
  <si>
    <t>BN 123.5</t>
  </si>
  <si>
    <t>Order 00911-001-0006</t>
  </si>
  <si>
    <t>BN 130.8</t>
  </si>
  <si>
    <t>Order 00918-001-0003</t>
  </si>
  <si>
    <t>BN 119.4</t>
  </si>
  <si>
    <t>BN 121.3</t>
  </si>
  <si>
    <t>BN 130.3</t>
  </si>
  <si>
    <t>Order 00861-001-0007</t>
  </si>
  <si>
    <t>31.08.2025</t>
  </si>
  <si>
    <t>BN- 1405</t>
  </si>
  <si>
    <t>Order 00861-001-0005</t>
  </si>
  <si>
    <t>31.10.2025</t>
  </si>
  <si>
    <t>BN 127.3</t>
  </si>
  <si>
    <t>BN 129.5</t>
  </si>
  <si>
    <t>BN 130.4</t>
  </si>
  <si>
    <t>LICENCE UNBLOCKED</t>
  </si>
  <si>
    <t>Order 00861-001-0004</t>
  </si>
  <si>
    <t>Order 00951-001-0002</t>
  </si>
  <si>
    <t>BN 116.5</t>
  </si>
  <si>
    <t>BN 121.5</t>
  </si>
  <si>
    <t>FRONT MAIN COWL</t>
  </si>
  <si>
    <t>FRONT DOWB COWL</t>
  </si>
  <si>
    <t>SIDE 2 BAR</t>
  </si>
  <si>
    <t>SIDE PANEL LEFT</t>
  </si>
  <si>
    <t>SIDE PANEL RIGHT</t>
  </si>
  <si>
    <t>BN 123.2</t>
  </si>
  <si>
    <t>WELDING</t>
  </si>
  <si>
    <t>BN 123.4</t>
  </si>
  <si>
    <t>BRAKE LIVER</t>
  </si>
  <si>
    <t>BN  127.4</t>
  </si>
  <si>
    <t>KIT RACH</t>
  </si>
  <si>
    <t>REPLACED</t>
  </si>
  <si>
    <t>CLUTCH SHAFT</t>
  </si>
  <si>
    <t>Order 00861-001-0003</t>
  </si>
  <si>
    <t>Order 00911-001-0003</t>
  </si>
  <si>
    <t>BN 118.8</t>
  </si>
  <si>
    <t>BN 116.9</t>
  </si>
  <si>
    <t>Order 00951-001-0003</t>
  </si>
  <si>
    <t>Order 00939-001-0008</t>
  </si>
  <si>
    <t>BN 132.3</t>
  </si>
  <si>
    <t>BN 122.8</t>
  </si>
  <si>
    <t>rder 00861-001-0002</t>
  </si>
  <si>
    <t>Order 00861-001-0001</t>
  </si>
  <si>
    <t>Order 00911-001-0005</t>
  </si>
  <si>
    <t>RESTO</t>
  </si>
  <si>
    <t>WINDSHEILD</t>
  </si>
  <si>
    <t>REBORR</t>
  </si>
  <si>
    <t>BN 129.1</t>
  </si>
  <si>
    <t>BN 129.2</t>
  </si>
  <si>
    <t>BN 129.6</t>
  </si>
  <si>
    <t>Order 00844-001-0002</t>
  </si>
  <si>
    <t>BN-119.6</t>
  </si>
  <si>
    <t>BN 130.2</t>
  </si>
  <si>
    <t>Order 00834-001-0006</t>
  </si>
  <si>
    <t>13.08.2025</t>
  </si>
  <si>
    <t>Order 00911-001-0002</t>
  </si>
  <si>
    <t>BN-119.1</t>
  </si>
  <si>
    <t>BN 116.7</t>
  </si>
  <si>
    <t>Order 00812-001-0002</t>
  </si>
  <si>
    <t>28.08.2025</t>
  </si>
  <si>
    <t>Order 00918-001-0001</t>
  </si>
  <si>
    <t>BN 116.6</t>
  </si>
  <si>
    <t>BN 129.4</t>
  </si>
  <si>
    <t>Order 00951-001-0007</t>
  </si>
  <si>
    <t>BN-121.4</t>
  </si>
  <si>
    <t>BEARING 6203</t>
  </si>
  <si>
    <t>Order 00812-001-0001</t>
  </si>
  <si>
    <t>BN-116.17</t>
  </si>
  <si>
    <t>FORK</t>
  </si>
  <si>
    <t>BN-114.4</t>
  </si>
  <si>
    <t>FRONT SPROKET WHL</t>
  </si>
  <si>
    <t>Order 00834-001-0005</t>
  </si>
  <si>
    <t>BN-115.2</t>
  </si>
  <si>
    <t>Order 00834-001-0003</t>
  </si>
  <si>
    <t>BN-109.10</t>
  </si>
  <si>
    <t>ROD N REBORR</t>
  </si>
  <si>
    <t>BN-120.5</t>
  </si>
  <si>
    <t>METER COWLING</t>
  </si>
  <si>
    <t>KIKER</t>
  </si>
  <si>
    <t>Order 00808-001-0002</t>
  </si>
  <si>
    <t>Order 00939-001-0002</t>
  </si>
  <si>
    <t>BN-110.6</t>
  </si>
  <si>
    <t>COWLING</t>
  </si>
  <si>
    <t>BN 122.1</t>
  </si>
  <si>
    <t>BN 130.7</t>
  </si>
  <si>
    <t>Order 00834-001-0002</t>
  </si>
  <si>
    <t>20.08.2025</t>
  </si>
  <si>
    <t>Order 00918-001-0002</t>
  </si>
  <si>
    <t>BN-109.16</t>
  </si>
  <si>
    <t>BN-109.8</t>
  </si>
  <si>
    <t>BN 116.15</t>
  </si>
  <si>
    <t>BN 118.1</t>
  </si>
  <si>
    <t>Order 00755-001-0011</t>
  </si>
  <si>
    <t>BN-112.1</t>
  </si>
  <si>
    <t>CLIP SET</t>
  </si>
  <si>
    <t>BN 116.4</t>
  </si>
  <si>
    <t>Order 00755-001-0010</t>
  </si>
  <si>
    <t>28.07.2025</t>
  </si>
  <si>
    <t>Order 00951-001-0004</t>
  </si>
  <si>
    <t>YISER</t>
  </si>
  <si>
    <t>BN-112.3</t>
  </si>
  <si>
    <t>ENGINE GUARD</t>
  </si>
  <si>
    <t>BN-109.17</t>
  </si>
  <si>
    <t>BICH TANK WHITE LINE</t>
  </si>
  <si>
    <t>BN-115.1</t>
  </si>
  <si>
    <t>Order 00755-001-0007</t>
  </si>
  <si>
    <t>Order 00755-001-0005</t>
  </si>
  <si>
    <t>BN-109.1</t>
  </si>
  <si>
    <t>SIDE MIRROR LENSE</t>
  </si>
  <si>
    <t>Order 00755-001-0003</t>
  </si>
  <si>
    <t>BN 106.1</t>
  </si>
  <si>
    <t>BN 103.1</t>
  </si>
  <si>
    <t>BLOCK LETTER</t>
  </si>
  <si>
    <t>BN 166.3</t>
  </si>
  <si>
    <t>BN 113.5</t>
  </si>
  <si>
    <t>HOULING REPAIR</t>
  </si>
  <si>
    <t>Order 00755-001-0006</t>
  </si>
  <si>
    <t>BN 122.4</t>
  </si>
  <si>
    <t>PATCH</t>
  </si>
  <si>
    <t>Order 00755-001-0001</t>
  </si>
  <si>
    <t>BN-105.5</t>
  </si>
  <si>
    <t>BIKE TUBE</t>
  </si>
  <si>
    <t>BN-109.15</t>
  </si>
  <si>
    <t>TRANSPORT FREE</t>
  </si>
  <si>
    <t>BN 118.2</t>
  </si>
  <si>
    <t>BN 160.3</t>
  </si>
  <si>
    <t>Order 00861-001-0006</t>
  </si>
  <si>
    <t>BN-109.13</t>
  </si>
  <si>
    <t>PLASTIC RESTORING</t>
  </si>
  <si>
    <t>BN-114.5</t>
  </si>
  <si>
    <t>METER COWL</t>
  </si>
  <si>
    <t>BN 113.4</t>
  </si>
  <si>
    <t>KICK SHAPE</t>
  </si>
  <si>
    <t>BN 116.17</t>
  </si>
  <si>
    <t>BN-112.9</t>
  </si>
  <si>
    <t>COWLING CLIP</t>
  </si>
  <si>
    <t>BN-9921</t>
  </si>
  <si>
    <t>Order 00746-002-0003</t>
  </si>
  <si>
    <t>BN-107.5</t>
  </si>
  <si>
    <t>BIKE SEAT CUSHION</t>
  </si>
  <si>
    <t>BN 118.7</t>
  </si>
  <si>
    <t>CHAIN SPROKET</t>
  </si>
  <si>
    <t>CDI</t>
  </si>
  <si>
    <t>BN-119.8</t>
  </si>
  <si>
    <t>BN 118.4</t>
  </si>
  <si>
    <t>Order 00746-001-0002</t>
  </si>
  <si>
    <t>BN-112.5</t>
  </si>
  <si>
    <t>BN 116.3</t>
  </si>
  <si>
    <t>SEAT CUSHION</t>
  </si>
  <si>
    <t>Order 00746-001-0001</t>
  </si>
  <si>
    <t>BN-112.10</t>
  </si>
  <si>
    <t>Order 00743-001-0002</t>
  </si>
  <si>
    <t>Order 01303-002-0009</t>
  </si>
  <si>
    <t>BN-109.12</t>
  </si>
  <si>
    <t>BN 116.13</t>
  </si>
  <si>
    <t>BN 116.2</t>
  </si>
  <si>
    <t>BIKE CUSHION</t>
  </si>
  <si>
    <t>BN 119.9</t>
  </si>
  <si>
    <t>BN 119.12</t>
  </si>
  <si>
    <t>BN 117.1</t>
  </si>
  <si>
    <t>BACK COWLING</t>
  </si>
  <si>
    <t>BACK COWL RECONDITION</t>
  </si>
  <si>
    <t>COWL PRODUCTION</t>
  </si>
  <si>
    <t>BN 127.4</t>
  </si>
  <si>
    <t>RACH KIT</t>
  </si>
  <si>
    <t>Order 00739-001-0001</t>
  </si>
  <si>
    <t>NM-109.4</t>
  </si>
  <si>
    <t>SEAT REPAIR</t>
  </si>
  <si>
    <t>BN-109.9</t>
  </si>
  <si>
    <t>BN-109.14</t>
  </si>
  <si>
    <t>BN-109.5</t>
  </si>
  <si>
    <t xml:space="preserve">OIL </t>
  </si>
  <si>
    <t>Order 00702-002-0007</t>
  </si>
  <si>
    <t>BN 116.1</t>
  </si>
  <si>
    <t xml:space="preserve">BN </t>
  </si>
  <si>
    <t>Order 00743-001-0001</t>
  </si>
  <si>
    <t>BN-111.2</t>
  </si>
  <si>
    <t>BN-111.8</t>
  </si>
  <si>
    <t>BN-110.5</t>
  </si>
  <si>
    <t>BN-107.6</t>
  </si>
  <si>
    <t>BN-107.3</t>
  </si>
  <si>
    <t>BRAKE CAM</t>
  </si>
  <si>
    <t>BN-114.2</t>
  </si>
  <si>
    <t>TYRE-PATCH</t>
  </si>
  <si>
    <t>Order 00702-002-0005</t>
  </si>
  <si>
    <t>14.09.2025</t>
  </si>
  <si>
    <t>METER REPAIR</t>
  </si>
  <si>
    <t>INSULATION TAPE</t>
  </si>
  <si>
    <t>BN-105.1</t>
  </si>
  <si>
    <t>BN-105.4</t>
  </si>
  <si>
    <t>CHAIN GUIDE KIT</t>
  </si>
  <si>
    <t>COUL SET</t>
  </si>
  <si>
    <t>BN-107.7</t>
  </si>
  <si>
    <t xml:space="preserve">MUDGURD </t>
  </si>
  <si>
    <t>FOOT TRESS</t>
  </si>
  <si>
    <t xml:space="preserve">NUT &amp; BOLT </t>
  </si>
  <si>
    <t>BN-119.2</t>
  </si>
  <si>
    <t>BN-119.13</t>
  </si>
  <si>
    <t>BN 122.6</t>
  </si>
  <si>
    <t xml:space="preserve">WELDING </t>
  </si>
  <si>
    <t>BN-136.1</t>
  </si>
  <si>
    <t>BLOCK FEES</t>
  </si>
  <si>
    <t>BN-136.2</t>
  </si>
  <si>
    <t>OLD LICENCE</t>
  </si>
  <si>
    <t>Order 00702-002-0004</t>
  </si>
  <si>
    <t>Order 00755-001-0009</t>
  </si>
  <si>
    <t>Order 00911-001-0004</t>
  </si>
  <si>
    <t>TIMING GUARD</t>
  </si>
  <si>
    <t>BN-116.19</t>
  </si>
  <si>
    <t>ADAPTOR REFURSH</t>
  </si>
  <si>
    <t>BN-113.5</t>
  </si>
  <si>
    <t>meter repair</t>
  </si>
  <si>
    <t>Order 00755-001-0004</t>
  </si>
  <si>
    <t>BN-120.2</t>
  </si>
  <si>
    <t>SCREW NAIL</t>
  </si>
  <si>
    <t>LOCK SPOCKET</t>
  </si>
  <si>
    <t>BN 121.6</t>
  </si>
  <si>
    <t>BN 122.5</t>
  </si>
  <si>
    <t xml:space="preserve">CEAT 2 TYRES REPLASE </t>
  </si>
  <si>
    <t>Order 00823-001-0002</t>
  </si>
  <si>
    <t>Order 00702-002-0002</t>
  </si>
  <si>
    <t>BN-106.7</t>
  </si>
  <si>
    <t>BN-106.2</t>
  </si>
  <si>
    <t>BN-106.3</t>
  </si>
  <si>
    <t>BN-103.4</t>
  </si>
  <si>
    <t>Order 00644-001-0003</t>
  </si>
  <si>
    <t>02.07.2025</t>
  </si>
  <si>
    <t>Order 00639-001-0003</t>
  </si>
  <si>
    <t>Order 00635-001-0003</t>
  </si>
  <si>
    <t>BN-101.2</t>
  </si>
  <si>
    <t>NUMBER PLATE REP</t>
  </si>
  <si>
    <t>BN-105.3</t>
  </si>
  <si>
    <t>TAPPET COVER REPAIR</t>
  </si>
  <si>
    <t>BN 143.6</t>
  </si>
  <si>
    <t>BN 143.16</t>
  </si>
  <si>
    <t>Order 00694-001-0008</t>
  </si>
  <si>
    <t>BN-97.5</t>
  </si>
  <si>
    <t>BN-97.6</t>
  </si>
  <si>
    <t>Order 00635-001-0002</t>
  </si>
  <si>
    <t>BN-98.2</t>
  </si>
  <si>
    <t>Order 00702-002-0006</t>
  </si>
  <si>
    <t>Order 00639-001-0004</t>
  </si>
  <si>
    <t>BN-96.1</t>
  </si>
  <si>
    <t>ROD</t>
  </si>
  <si>
    <t>bn-97.2</t>
  </si>
  <si>
    <t>REBOR</t>
  </si>
  <si>
    <t>BN-90.4</t>
  </si>
  <si>
    <t>TRANSPORT BORR</t>
  </si>
  <si>
    <t>BN-98.3</t>
  </si>
  <si>
    <t>VALVE KIT AND VALVE SEAL</t>
  </si>
  <si>
    <t>BN-108.3</t>
  </si>
  <si>
    <t>BN-106.6</t>
  </si>
  <si>
    <t>BN-107.1</t>
  </si>
  <si>
    <t>BN-103.3</t>
  </si>
  <si>
    <t>Order 00639-001-0005</t>
  </si>
  <si>
    <t>BN-95.12</t>
  </si>
  <si>
    <t>Order 00644-001-0004</t>
  </si>
  <si>
    <t>ROD KIT</t>
  </si>
  <si>
    <t>BN-97.2</t>
  </si>
  <si>
    <t>BN-97.3</t>
  </si>
  <si>
    <t>HALF AXEL</t>
  </si>
  <si>
    <t>BN-111.3</t>
  </si>
  <si>
    <t>Order 00702-002-0003</t>
  </si>
  <si>
    <t>BN-111.7</t>
  </si>
  <si>
    <t>BN-110.1</t>
  </si>
  <si>
    <t>BN-102.2</t>
  </si>
  <si>
    <t>BN-116.18</t>
  </si>
  <si>
    <t>HEAD ADAPTOR REPLENSH</t>
  </si>
  <si>
    <t>BN 116.10</t>
  </si>
  <si>
    <t>TYPE CHANGE</t>
  </si>
  <si>
    <t>BN 116.14</t>
  </si>
  <si>
    <t>TYRE CHANGE &amp; TUBE</t>
  </si>
  <si>
    <t>Order 00635-001-0005</t>
  </si>
  <si>
    <t>BN-95.9</t>
  </si>
  <si>
    <t>BN-97.7</t>
  </si>
  <si>
    <t>ENGINE HOUSING REPAIR</t>
  </si>
  <si>
    <t>BN-100.3</t>
  </si>
  <si>
    <t>COIL</t>
  </si>
  <si>
    <t>Order 00644-001-0001</t>
  </si>
  <si>
    <t>BN-96.2</t>
  </si>
  <si>
    <t>BN 140.4</t>
  </si>
  <si>
    <t>Order 00615-001-0008</t>
  </si>
  <si>
    <t>BN-100.1</t>
  </si>
  <si>
    <t>Order 00694-001-0001</t>
  </si>
  <si>
    <t>BN-101.4</t>
  </si>
  <si>
    <t>BRAKE AM LEVER</t>
  </si>
  <si>
    <t>Order 00615-001-0007</t>
  </si>
  <si>
    <t>BN-102.5</t>
  </si>
  <si>
    <t>LOCK CUTTING &amp; REPLACE</t>
  </si>
  <si>
    <t>BN-103.5</t>
  </si>
  <si>
    <t>BN-114.1</t>
  </si>
  <si>
    <t>BN 116.11</t>
  </si>
  <si>
    <t>RECONDITION TUBE</t>
  </si>
  <si>
    <t>Order 00639-001-0001</t>
  </si>
  <si>
    <t>Order 00615-001-0005</t>
  </si>
  <si>
    <t>Order 00694-001-0006</t>
  </si>
  <si>
    <t>BN-95.7</t>
  </si>
  <si>
    <t>BN-97.1</t>
  </si>
  <si>
    <t>BN-100.2</t>
  </si>
  <si>
    <t>METER WHEEL SEAT</t>
  </si>
  <si>
    <t>BN-106.4</t>
  </si>
  <si>
    <t>BN.109.14</t>
  </si>
  <si>
    <t>Order 00639-001-0006</t>
  </si>
  <si>
    <t>Order 00615-001-0006</t>
  </si>
  <si>
    <t>BN-95.10</t>
  </si>
  <si>
    <t>BN-101.6</t>
  </si>
  <si>
    <t>Order 00615-001-0004</t>
  </si>
  <si>
    <t>Order 00755-001-0002</t>
  </si>
  <si>
    <t>BN-95.2</t>
  </si>
  <si>
    <t>BN-95.6</t>
  </si>
  <si>
    <t>Order 00808-001-0001</t>
  </si>
  <si>
    <t>BN-111.5</t>
  </si>
  <si>
    <t>BIKE SPARE PARTS</t>
  </si>
  <si>
    <t>BN-111.4</t>
  </si>
  <si>
    <t>FORK OIL SEEL</t>
  </si>
  <si>
    <t>BN-110.4</t>
  </si>
  <si>
    <t>FORK TUB</t>
  </si>
  <si>
    <t>DISK</t>
  </si>
  <si>
    <t>BN-119.3</t>
  </si>
  <si>
    <t>Order 00615-001-0003</t>
  </si>
  <si>
    <t>BN-95.8</t>
  </si>
  <si>
    <t>Order 00615-001-0002</t>
  </si>
  <si>
    <t>Order 00694-001-0007</t>
  </si>
  <si>
    <t>Order 00635-001-0006</t>
  </si>
  <si>
    <t>BN-95.5</t>
  </si>
  <si>
    <t>BN-101.3</t>
  </si>
  <si>
    <t>SPRING BRAKE</t>
  </si>
  <si>
    <t>BN-108.2</t>
  </si>
  <si>
    <t>Order 00615-001-0001</t>
  </si>
  <si>
    <t>Order 00694-001-0010</t>
  </si>
  <si>
    <t>BN-95.3</t>
  </si>
  <si>
    <t>BN-95.4</t>
  </si>
  <si>
    <t>STICKER</t>
  </si>
  <si>
    <t>brake light cover</t>
  </si>
  <si>
    <t>Order 00613-001-0005</t>
  </si>
  <si>
    <t>Order 00613-001-0001</t>
  </si>
  <si>
    <t>ALLOWHEEL REPAIR</t>
  </si>
  <si>
    <t>BN 109.6</t>
  </si>
  <si>
    <t>RIM PANTING</t>
  </si>
  <si>
    <t>21.06.2025</t>
  </si>
  <si>
    <t>Order 00594-001-0009</t>
  </si>
  <si>
    <t>Order 00613-001-0002</t>
  </si>
  <si>
    <t>BN-94.3</t>
  </si>
  <si>
    <t>BN-89.1</t>
  </si>
  <si>
    <t>BN-89.5</t>
  </si>
  <si>
    <t>BN-89.6</t>
  </si>
  <si>
    <t>Order 00594-001-0005</t>
  </si>
  <si>
    <t>Order 00594-001-0008</t>
  </si>
  <si>
    <t>BN-83.2</t>
  </si>
  <si>
    <t>Order 00823-001-0001</t>
  </si>
  <si>
    <t>BN-80.1</t>
  </si>
  <si>
    <t>REBORR N ROD</t>
  </si>
  <si>
    <t>BN 116.21</t>
  </si>
  <si>
    <t>VEAL &amp; TIMMING CHAIN</t>
  </si>
  <si>
    <t>Order 01121-001-0001</t>
  </si>
  <si>
    <t>BN-79.4</t>
  </si>
  <si>
    <t>BN-79.8</t>
  </si>
  <si>
    <t>BN-85.3</t>
  </si>
  <si>
    <t>Order 00475-001-0008</t>
  </si>
  <si>
    <t>Order 00480-001-0004</t>
  </si>
  <si>
    <t>BN-79.7</t>
  </si>
  <si>
    <t>BN-82.4</t>
  </si>
  <si>
    <t>EXXCITOR COIL</t>
  </si>
  <si>
    <t>BN-85.2</t>
  </si>
  <si>
    <t>BN-84.4</t>
  </si>
  <si>
    <t>SLEEVING</t>
  </si>
  <si>
    <t>BN-86.3</t>
  </si>
  <si>
    <t>BN-110.2</t>
  </si>
  <si>
    <t>Order 00594-001-0011</t>
  </si>
  <si>
    <t>BN-111.1</t>
  </si>
  <si>
    <t>Order 00475-001-0003</t>
  </si>
  <si>
    <t>02.06.2025</t>
  </si>
  <si>
    <t>BN-93.3</t>
  </si>
  <si>
    <t>Order 00475-001-0002</t>
  </si>
  <si>
    <t>Order 00475-001-0001</t>
  </si>
  <si>
    <t>Order 00468-001-0006</t>
  </si>
  <si>
    <t>Order 00594-001-0001</t>
  </si>
  <si>
    <t>Order 00468-001-0005</t>
  </si>
  <si>
    <t>1.6.2025</t>
  </si>
  <si>
    <t>BN-74.3</t>
  </si>
  <si>
    <t>HL COWUL RESTORING</t>
  </si>
  <si>
    <t>BN-79.3</t>
  </si>
  <si>
    <t>BN-79.9</t>
  </si>
  <si>
    <t>BN-84.6</t>
  </si>
  <si>
    <t xml:space="preserve">TYRE </t>
  </si>
  <si>
    <t>Order 00475-001-0009</t>
  </si>
  <si>
    <t>BN-75.14</t>
  </si>
  <si>
    <t>Order 00480-001-0005</t>
  </si>
  <si>
    <t>BN-78.2</t>
  </si>
  <si>
    <t>BN-73.1</t>
  </si>
  <si>
    <t>Order 00480-001-0007</t>
  </si>
  <si>
    <t>BN-66.4</t>
  </si>
  <si>
    <t>BN-86.2</t>
  </si>
  <si>
    <t>6001 BEARING</t>
  </si>
  <si>
    <t>BN-93.4</t>
  </si>
  <si>
    <t>BN-90.1</t>
  </si>
  <si>
    <t>VALVE SEAT N SEAL</t>
  </si>
  <si>
    <t>BN-109.2</t>
  </si>
  <si>
    <t>BN 144.3</t>
  </si>
  <si>
    <t>Order 00594-001-0010</t>
  </si>
  <si>
    <t>Order 01303-002-0021</t>
  </si>
  <si>
    <t>Order 01024-001-0001</t>
  </si>
  <si>
    <t>BN-70.5</t>
  </si>
  <si>
    <t>BN-71.4</t>
  </si>
  <si>
    <t>BN 151.32</t>
  </si>
  <si>
    <t>BN-120.11</t>
  </si>
  <si>
    <t>PUMP WEEL &amp; REPAIR</t>
  </si>
  <si>
    <t>Order 00844-001-0001</t>
  </si>
  <si>
    <t>Order 00480-001-0002</t>
  </si>
  <si>
    <t>BN-75.5</t>
  </si>
  <si>
    <t xml:space="preserve">INSURANCE </t>
  </si>
  <si>
    <t>BN-75.9</t>
  </si>
  <si>
    <t>BN-75.12</t>
  </si>
  <si>
    <t>BN-73.4</t>
  </si>
  <si>
    <t>BN-84.5</t>
  </si>
  <si>
    <t>Order 00440-001-0016</t>
  </si>
  <si>
    <t>Order 00440-001-0015</t>
  </si>
  <si>
    <t>BN-79.6</t>
  </si>
  <si>
    <t>BN-66.5</t>
  </si>
  <si>
    <t>HEAD RUBBER</t>
  </si>
  <si>
    <t>BN-68.2</t>
  </si>
  <si>
    <t>SIGNAL SWITCH</t>
  </si>
  <si>
    <t>Order 00440-001-0012</t>
  </si>
  <si>
    <t>BN-70.2</t>
  </si>
  <si>
    <t>BN-69.5</t>
  </si>
  <si>
    <t>LAUGFS ECO</t>
  </si>
  <si>
    <t>BN-71.3</t>
  </si>
  <si>
    <t>BN-71.12</t>
  </si>
  <si>
    <t>BN-78.1</t>
  </si>
  <si>
    <t>TYRE 01</t>
  </si>
  <si>
    <t>Order 00440-001-0010</t>
  </si>
  <si>
    <t>BN-72.4</t>
  </si>
  <si>
    <t>BN-71.7</t>
  </si>
  <si>
    <t>BRAKE OUTER</t>
  </si>
  <si>
    <t>FLASHER</t>
  </si>
  <si>
    <t>HL COWLING RESTORE</t>
  </si>
  <si>
    <t>Order 00440-001-0004</t>
  </si>
  <si>
    <t>Order 00480-001-0012</t>
  </si>
  <si>
    <t>ROD REBORR</t>
  </si>
  <si>
    <t>BN-71.11</t>
  </si>
  <si>
    <t>Order 00436-001-0003</t>
  </si>
  <si>
    <t>5.11.2025</t>
  </si>
  <si>
    <t>Order 01302-001-0001</t>
  </si>
  <si>
    <t>Order 00607-001-0006</t>
  </si>
  <si>
    <t>BN-69.2</t>
  </si>
  <si>
    <t>BRUSH HOLDER</t>
  </si>
  <si>
    <t>Order 00436-001-0002</t>
  </si>
  <si>
    <t>SIDE CUP LOCK X 1</t>
  </si>
  <si>
    <t>Order 00594-001-0002</t>
  </si>
  <si>
    <t>BN-71.14</t>
  </si>
  <si>
    <t>BN-82.3</t>
  </si>
  <si>
    <t>FAN</t>
  </si>
  <si>
    <t>REBOR N ROD FIX</t>
  </si>
  <si>
    <t>Order 00468-001-0003</t>
  </si>
  <si>
    <t>Order 00475-001-0004</t>
  </si>
  <si>
    <t>Order 00432-001-0003</t>
  </si>
  <si>
    <t>Order 01127-001-0004</t>
  </si>
  <si>
    <t>BN-72.1</t>
  </si>
  <si>
    <t>BORR WHEEL</t>
  </si>
  <si>
    <t>BN-72.3</t>
  </si>
  <si>
    <t>FULL GASKET</t>
  </si>
  <si>
    <t>Order 01158-001-0012</t>
  </si>
  <si>
    <t>BN-72.7</t>
  </si>
  <si>
    <t>OIL SEAL KIT</t>
  </si>
  <si>
    <t>BN  147.04</t>
  </si>
  <si>
    <t>DAMPER</t>
  </si>
  <si>
    <t>BN 149.2</t>
  </si>
  <si>
    <t>DAMPER RUBBER</t>
  </si>
  <si>
    <t>BN 150.15</t>
  </si>
  <si>
    <t>BN 153.4</t>
  </si>
  <si>
    <t>BN 153.11</t>
  </si>
  <si>
    <t>Order 00432-001-0001</t>
  </si>
  <si>
    <t>Order 00607-001-0001</t>
  </si>
  <si>
    <t>Order 00440-001-0002</t>
  </si>
  <si>
    <t>Order 00475-001-0006</t>
  </si>
  <si>
    <t>BN-81.3</t>
  </si>
  <si>
    <t>Order 00422-001-0003</t>
  </si>
  <si>
    <t>Order 00607-001-0004</t>
  </si>
  <si>
    <t>BN-66.6</t>
  </si>
  <si>
    <t>PALSER M REPAR</t>
  </si>
  <si>
    <t>BN-79.11</t>
  </si>
  <si>
    <t>BN-94.1</t>
  </si>
  <si>
    <t>Order 00613-001-0004</t>
  </si>
  <si>
    <t>BN-94.4</t>
  </si>
  <si>
    <t>BN-94.5</t>
  </si>
  <si>
    <t>BN-95.14</t>
  </si>
  <si>
    <t>Order 00600-001-0001</t>
  </si>
  <si>
    <t>BN-89.3</t>
  </si>
  <si>
    <t>CALIPER REP KIT</t>
  </si>
  <si>
    <t>Order 00422-001-0002</t>
  </si>
  <si>
    <t>Order 00415-001-0004</t>
  </si>
  <si>
    <t>BN-62.3</t>
  </si>
  <si>
    <t>IGNITION SWITCH</t>
  </si>
  <si>
    <t>BN-68.4</t>
  </si>
  <si>
    <t xml:space="preserve">R.M </t>
  </si>
  <si>
    <t>BN-65.4</t>
  </si>
  <si>
    <t>RPM CABLE</t>
  </si>
  <si>
    <t>BN-71.13</t>
  </si>
  <si>
    <t>Order 00440-001-0006</t>
  </si>
  <si>
    <t>BN-59.9</t>
  </si>
  <si>
    <t>BORR &amp; ROD</t>
  </si>
  <si>
    <t>BN-59.10</t>
  </si>
  <si>
    <t>Order 00480-001-0003</t>
  </si>
  <si>
    <t>Order 00440-001-0003</t>
  </si>
  <si>
    <t>Order 00594-001-0006</t>
  </si>
  <si>
    <t>ROD &amp; BORR</t>
  </si>
  <si>
    <t>Order 00594-001-0012</t>
  </si>
  <si>
    <t>BN-2484</t>
  </si>
  <si>
    <t>WAEM WHEEL SET</t>
  </si>
  <si>
    <t>BN-65.1</t>
  </si>
  <si>
    <t>BORE WHEEL</t>
  </si>
  <si>
    <t>METER WHEEL</t>
  </si>
  <si>
    <t>BN-71.15</t>
  </si>
  <si>
    <t>BN-75.4</t>
  </si>
  <si>
    <t>BN-75.8</t>
  </si>
  <si>
    <t>Order 00422-001-0001</t>
  </si>
  <si>
    <t>BN-74.4</t>
  </si>
  <si>
    <t>KICK SPRING</t>
  </si>
  <si>
    <t>BN-60.9</t>
  </si>
  <si>
    <t>Order 00405-001-0012</t>
  </si>
  <si>
    <t>Order 00405-001-0010</t>
  </si>
  <si>
    <t>BN-58.2</t>
  </si>
  <si>
    <t>BN-58.4</t>
  </si>
  <si>
    <t>BN-65.3</t>
  </si>
  <si>
    <t xml:space="preserve">275-17 C EAT </t>
  </si>
  <si>
    <t>Order 00405-001-0007</t>
  </si>
  <si>
    <t>Order 00939-001-0006</t>
  </si>
  <si>
    <t>Order 00409-001-0001</t>
  </si>
  <si>
    <t>BN-65.2</t>
  </si>
  <si>
    <t xml:space="preserve">YATHURU </t>
  </si>
  <si>
    <t>BN-71.9</t>
  </si>
  <si>
    <t>tyre 2</t>
  </si>
  <si>
    <t>Order 00415-001-0001</t>
  </si>
  <si>
    <t>Order 00405-001-0005</t>
  </si>
  <si>
    <t>BN-60.10</t>
  </si>
  <si>
    <t>Order 00405-001-0004</t>
  </si>
  <si>
    <t>BN-56.2</t>
  </si>
  <si>
    <t>H/L BRACKET</t>
  </si>
  <si>
    <t>BN-56.3</t>
  </si>
  <si>
    <t>CHAIN SPROKET SET</t>
  </si>
  <si>
    <t>CAPLES</t>
  </si>
  <si>
    <t>BN-67.3</t>
  </si>
  <si>
    <t>Order 00405-001-0003</t>
  </si>
  <si>
    <t>REPAIRS CARRIED AFTER SOLD-RS 6200 TAKEN BY THE CUSTOMER FOR REBORRING</t>
  </si>
  <si>
    <t>Order 00409-001-0004</t>
  </si>
  <si>
    <t>Order 00939-001-0004</t>
  </si>
  <si>
    <t>BN-75.1</t>
  </si>
  <si>
    <t>BN-75.7</t>
  </si>
  <si>
    <t>BN-73.3</t>
  </si>
  <si>
    <t>Order 00480-001-0006</t>
  </si>
  <si>
    <t>Order 00405-001-0009</t>
  </si>
  <si>
    <t>BN-63.2</t>
  </si>
  <si>
    <t>NAILS FOR REAR COWL</t>
  </si>
  <si>
    <t>BN-63.4</t>
  </si>
  <si>
    <t>TAIL COWL RESTORING</t>
  </si>
  <si>
    <t>BN-67.1</t>
  </si>
  <si>
    <t>BN-67.4</t>
  </si>
  <si>
    <t>Order 00405-001-0002</t>
  </si>
  <si>
    <t>Order 00409-001-0005</t>
  </si>
  <si>
    <t>BN-69.7</t>
  </si>
  <si>
    <t>BN-71.6</t>
  </si>
  <si>
    <t>Order 00607-001-0003</t>
  </si>
  <si>
    <t>BN-109.3</t>
  </si>
  <si>
    <t>Order 00405-001-0001</t>
  </si>
  <si>
    <t>Order 00834-001-0007</t>
  </si>
  <si>
    <t>Order 00405-001-0016</t>
  </si>
  <si>
    <t>Order 00409-001-0002</t>
  </si>
  <si>
    <t>BN-60.8</t>
  </si>
  <si>
    <t>Order 00415-001-0002</t>
  </si>
  <si>
    <t>Order 00392-001-0003</t>
  </si>
  <si>
    <t>Order 00392-001-0002</t>
  </si>
  <si>
    <t>25.4.2025</t>
  </si>
  <si>
    <t>Order 00392-001-0004</t>
  </si>
  <si>
    <t>BN-60.6</t>
  </si>
  <si>
    <t>00392-001-0001</t>
  </si>
  <si>
    <t>BN-60.7</t>
  </si>
  <si>
    <t>BN-70.4</t>
  </si>
  <si>
    <t>BN-71.2</t>
  </si>
  <si>
    <t>BN-71.5</t>
  </si>
  <si>
    <t>Order 00392-001-0005</t>
  </si>
  <si>
    <t>Order 00405-001-0013</t>
  </si>
  <si>
    <t>Order 00405-001-0014</t>
  </si>
  <si>
    <t>BN-54.3</t>
  </si>
  <si>
    <t>SIDE MIRROR REPAIR</t>
  </si>
  <si>
    <t>BN-54.4</t>
  </si>
  <si>
    <t>CUPSET</t>
  </si>
  <si>
    <t>BN-63.5</t>
  </si>
  <si>
    <t>BN-63.6</t>
  </si>
  <si>
    <t>BN-61.1</t>
  </si>
  <si>
    <t>18/4/2025</t>
  </si>
  <si>
    <t>16.4.2025</t>
  </si>
  <si>
    <t>BN-47.1</t>
  </si>
  <si>
    <t>PLUG ADDOPTER</t>
  </si>
  <si>
    <t>Order 00405-001-0018</t>
  </si>
  <si>
    <t>Order 00468-001-0001</t>
  </si>
  <si>
    <t>BN-46.3</t>
  </si>
  <si>
    <t>TIMING CHAIN</t>
  </si>
  <si>
    <t>Order 00594-001-0004</t>
  </si>
  <si>
    <t>BN-52.1</t>
  </si>
  <si>
    <t>6201 BEARING</t>
  </si>
  <si>
    <t>BN-57.6</t>
  </si>
  <si>
    <t>REPLANTING SHAFT BUSH</t>
  </si>
  <si>
    <t>BN-67.5</t>
  </si>
  <si>
    <t>BN-95.13</t>
  </si>
  <si>
    <t>BN-92.2</t>
  </si>
  <si>
    <t>BN-90.3</t>
  </si>
  <si>
    <t>BN-44.6</t>
  </si>
  <si>
    <t>BN-52.6</t>
  </si>
  <si>
    <t>CUSHION</t>
  </si>
  <si>
    <t>BN-44.5</t>
  </si>
  <si>
    <t>6.4.2025</t>
  </si>
  <si>
    <t>Order 00405-001-0019</t>
  </si>
  <si>
    <t>Order 00440-001-0008</t>
  </si>
  <si>
    <t>FROK UNBEN</t>
  </si>
  <si>
    <t>BN-46.4</t>
  </si>
  <si>
    <t>HOUSING RETHRED</t>
  </si>
  <si>
    <t>BN-48.7</t>
  </si>
  <si>
    <t>ROD AND REBORING</t>
  </si>
  <si>
    <t>BN-48.10</t>
  </si>
  <si>
    <t>MUDGUARD RESTORING</t>
  </si>
  <si>
    <t>BN-52.7</t>
  </si>
  <si>
    <t>BN-59.7</t>
  </si>
  <si>
    <t>SIDE CUP LOCK</t>
  </si>
  <si>
    <t>BN-70.3</t>
  </si>
  <si>
    <t>CHAIN COVER</t>
  </si>
  <si>
    <t>Order 01125-002-0006</t>
  </si>
  <si>
    <t>BN-43.7</t>
  </si>
  <si>
    <t>NUT</t>
  </si>
  <si>
    <t>BN-52.5</t>
  </si>
  <si>
    <t>PREV BILL</t>
  </si>
  <si>
    <t>BN-42.11</t>
  </si>
  <si>
    <t>BN-42.2</t>
  </si>
  <si>
    <t>CLUTCH SHOE</t>
  </si>
  <si>
    <t>Order 00480-001-0008</t>
  </si>
  <si>
    <t>Order 00440-001-0014</t>
  </si>
  <si>
    <t>Order 00706-001-0001</t>
  </si>
  <si>
    <t>NP</t>
  </si>
  <si>
    <t>31/03/2025</t>
  </si>
  <si>
    <t>BN-40.2</t>
  </si>
  <si>
    <t>BN-46.9</t>
  </si>
  <si>
    <t>WARM WHEEL</t>
  </si>
  <si>
    <t>BN-48.5</t>
  </si>
  <si>
    <t>Order 00405-001-0020</t>
  </si>
  <si>
    <t>MUDGUARD BRACKET</t>
  </si>
  <si>
    <t>BN-53.2</t>
  </si>
  <si>
    <t>FOOTREST</t>
  </si>
  <si>
    <t>ACC CABLE</t>
  </si>
  <si>
    <t>BN-40.1</t>
  </si>
  <si>
    <t>TANK REPAIR ONLY</t>
  </si>
  <si>
    <t>BN-38.12</t>
  </si>
  <si>
    <t>OXYGEN TANK WELDING</t>
  </si>
  <si>
    <t>BN-41.2</t>
  </si>
  <si>
    <t>BN-41.1</t>
  </si>
  <si>
    <t>BN-41.3</t>
  </si>
  <si>
    <t>BN-43.9</t>
  </si>
  <si>
    <t>BN-52.4</t>
  </si>
  <si>
    <t>BN-44.7</t>
  </si>
  <si>
    <t>BN-44.8</t>
  </si>
  <si>
    <t>BN-44.9</t>
  </si>
  <si>
    <t>BN-48.15</t>
  </si>
  <si>
    <t>BN-37.4</t>
  </si>
  <si>
    <t>BN-87.1</t>
  </si>
  <si>
    <t>SCISSOR BALANCER WHEEL</t>
  </si>
  <si>
    <t>Order 00607-001-0002</t>
  </si>
  <si>
    <t>BN-38.9</t>
  </si>
  <si>
    <t>BN-38.15</t>
  </si>
  <si>
    <t>BN-37.3</t>
  </si>
  <si>
    <t>27/03/2025</t>
  </si>
  <si>
    <t>BN-34.1</t>
  </si>
  <si>
    <t>BN-34.2</t>
  </si>
  <si>
    <t>BN-39.1</t>
  </si>
  <si>
    <t>SASY POTY</t>
  </si>
  <si>
    <t>BN-38.6</t>
  </si>
  <si>
    <t>BN-40.8</t>
  </si>
  <si>
    <t>COLLAR</t>
  </si>
  <si>
    <t>BN-42.8</t>
  </si>
  <si>
    <t>BN-351.1</t>
  </si>
  <si>
    <t>BN-351.4</t>
  </si>
  <si>
    <t>COIL PLATE</t>
  </si>
  <si>
    <t>BN-351.5</t>
  </si>
  <si>
    <t>FLOOR BOARD/IRN PLATE/BRAKE OIL</t>
  </si>
  <si>
    <t>BN-349.18 / 369.1</t>
  </si>
  <si>
    <t>TINKERING</t>
  </si>
  <si>
    <t>BN-389.11</t>
  </si>
  <si>
    <t>LABOUR ADVANCE</t>
  </si>
  <si>
    <t>BN-45.3</t>
  </si>
  <si>
    <t>BN-47.2</t>
  </si>
  <si>
    <t>BN-47.4</t>
  </si>
  <si>
    <t>SIDE GLASS</t>
  </si>
  <si>
    <t>BN-47.6</t>
  </si>
  <si>
    <t>WINDSCREEN</t>
  </si>
  <si>
    <t>BN-48.1</t>
  </si>
  <si>
    <t>BN-48.2</t>
  </si>
  <si>
    <t>glass fitting</t>
  </si>
  <si>
    <t>BN-48.6</t>
  </si>
  <si>
    <t>BN-48.8</t>
  </si>
  <si>
    <t>GLASS REPAIR ADVANCE</t>
  </si>
  <si>
    <t>BN-48.16</t>
  </si>
  <si>
    <t>BN-51.1</t>
  </si>
  <si>
    <t>BATTERY</t>
  </si>
  <si>
    <t>BN-49.3</t>
  </si>
  <si>
    <t>BN-55.2</t>
  </si>
  <si>
    <t>COVER NOTE-insurance</t>
  </si>
  <si>
    <t>BN-34.7</t>
  </si>
  <si>
    <t>BN-34.8</t>
  </si>
  <si>
    <t>BN-37.8</t>
  </si>
  <si>
    <t>BN-40.5</t>
  </si>
  <si>
    <t>BN</t>
  </si>
  <si>
    <t>BN-43.10</t>
  </si>
  <si>
    <t>BN-46.1</t>
  </si>
  <si>
    <t>BN-46.2</t>
  </si>
  <si>
    <t>bn-48.17</t>
  </si>
  <si>
    <t>license</t>
  </si>
  <si>
    <t>BN-57.2</t>
  </si>
  <si>
    <t>BN-40.6</t>
  </si>
  <si>
    <t>BN-38.10</t>
  </si>
  <si>
    <t>BN-42.13</t>
  </si>
  <si>
    <t>BN-42.10</t>
  </si>
  <si>
    <t>BN-43.8</t>
  </si>
  <si>
    <t>BUS FEE</t>
  </si>
  <si>
    <t>BN-48.13</t>
  </si>
  <si>
    <t>Order 01158-001-0001</t>
  </si>
  <si>
    <t>BN-38.4</t>
  </si>
  <si>
    <t>BN-48.14</t>
  </si>
  <si>
    <t>BN 150.4</t>
  </si>
  <si>
    <t>BN 151.12</t>
  </si>
  <si>
    <t>VALVE</t>
  </si>
  <si>
    <t>BN-37.6</t>
  </si>
  <si>
    <t>SPROCKET SET</t>
  </si>
  <si>
    <t>Order 00694-001-0004</t>
  </si>
  <si>
    <t>BN-31.16</t>
  </si>
  <si>
    <t>BN-34.3</t>
  </si>
  <si>
    <t>ENGINE REPAIR</t>
  </si>
  <si>
    <t>BN-35.6</t>
  </si>
  <si>
    <t>BN-109.7</t>
  </si>
  <si>
    <t>HEAD LIGHT COWLING</t>
  </si>
  <si>
    <t>BN-102.4</t>
  </si>
  <si>
    <t>SHOCK</t>
  </si>
  <si>
    <t>BN-114.8</t>
  </si>
  <si>
    <t>BN 116.20</t>
  </si>
  <si>
    <t>Order 00710-001-0002</t>
  </si>
  <si>
    <t>24/03/2025</t>
  </si>
  <si>
    <t>Order 00834-001-0008</t>
  </si>
  <si>
    <t>Order 00694-001-0002</t>
  </si>
  <si>
    <t>BN-31.9</t>
  </si>
  <si>
    <t>BN-31.10</t>
  </si>
  <si>
    <t>BN-70.6</t>
  </si>
  <si>
    <t>LICENCE UNBLOCK</t>
  </si>
  <si>
    <t>PREV EXP</t>
  </si>
  <si>
    <t>Order 00409-001-0003</t>
  </si>
  <si>
    <t>Order 00415-001-0003</t>
  </si>
  <si>
    <t>BN-31.6</t>
  </si>
  <si>
    <t>BN-46.8</t>
  </si>
  <si>
    <t>OIL PUMP</t>
  </si>
  <si>
    <t>PRE SYS EXP</t>
  </si>
  <si>
    <t>BN-64.1</t>
  </si>
  <si>
    <t>BN-64.2</t>
  </si>
  <si>
    <t>BN-64.3</t>
  </si>
  <si>
    <t>IMSURANCE</t>
  </si>
  <si>
    <t>BN-65.6</t>
  </si>
  <si>
    <t>TYRE 2</t>
  </si>
  <si>
    <t>BN-32.1</t>
  </si>
  <si>
    <t>BN-34.6</t>
  </si>
  <si>
    <t>BN-42.16</t>
  </si>
  <si>
    <t>BN-39.5</t>
  </si>
  <si>
    <t>BN-39.6</t>
  </si>
  <si>
    <t>VALVE SET</t>
  </si>
  <si>
    <t>BN-45.7</t>
  </si>
  <si>
    <t>BN-45.8</t>
  </si>
  <si>
    <t>BN-45.9</t>
  </si>
  <si>
    <t>BN-45.4</t>
  </si>
  <si>
    <t>Order 00415-001-0009</t>
  </si>
  <si>
    <t>BN-73.2</t>
  </si>
  <si>
    <t>BN-45.10</t>
  </si>
  <si>
    <t>BN-59.1</t>
  </si>
  <si>
    <t>BN-75.2</t>
  </si>
  <si>
    <t>BN-79.2</t>
  </si>
  <si>
    <t>BN 124.6</t>
  </si>
  <si>
    <t>RELEASE THE BLOCK</t>
  </si>
  <si>
    <t>BN 143.4</t>
  </si>
  <si>
    <t>GAS SHOCK</t>
  </si>
  <si>
    <t>Order 00440-001-0005</t>
  </si>
  <si>
    <t>24/3/2025</t>
  </si>
  <si>
    <t>BN-35.1</t>
  </si>
  <si>
    <t>BRAKE PAD</t>
  </si>
  <si>
    <t>BN-35.2</t>
  </si>
  <si>
    <t>BN-35.3</t>
  </si>
  <si>
    <t>BN-35.4</t>
  </si>
  <si>
    <t>BN-33.1</t>
  </si>
  <si>
    <t>23/3/2025</t>
  </si>
  <si>
    <t>BN-32.2</t>
  </si>
  <si>
    <t>BN-33.2</t>
  </si>
  <si>
    <t>BN40.2</t>
  </si>
  <si>
    <t>Order 01362-001-0002</t>
  </si>
  <si>
    <t>BN 166.4</t>
  </si>
  <si>
    <t>PUMP ASSY</t>
  </si>
  <si>
    <t>Order 01303-002-0013</t>
  </si>
  <si>
    <t>BN-37.10</t>
  </si>
  <si>
    <t>BN-37.11</t>
  </si>
  <si>
    <t>BN-45.5</t>
  </si>
  <si>
    <t>TANK REPAIR AND OXYGEN WELDING</t>
  </si>
  <si>
    <t>Order 00405-001-0008</t>
  </si>
  <si>
    <t>BN-31.4</t>
  </si>
  <si>
    <t>BN-55.4</t>
  </si>
  <si>
    <t>BN-55.5</t>
  </si>
  <si>
    <t>BN-54.5</t>
  </si>
  <si>
    <t>SILENCER WELDING</t>
  </si>
  <si>
    <t>BFV-2795</t>
  </si>
  <si>
    <t>19/3/2025</t>
  </si>
  <si>
    <t>BN-38.7</t>
  </si>
  <si>
    <t>TALL RESTORE</t>
  </si>
  <si>
    <t>BN-42.14</t>
  </si>
  <si>
    <t>BN-42.4</t>
  </si>
  <si>
    <t>BN-45.6</t>
  </si>
  <si>
    <t>17/3/2025</t>
  </si>
  <si>
    <t>BN-28.4</t>
  </si>
  <si>
    <t>STM WHEEL SET</t>
  </si>
  <si>
    <t>15/3/2025</t>
  </si>
  <si>
    <t>BN-25.4</t>
  </si>
  <si>
    <t>BN-58.1</t>
  </si>
  <si>
    <t>BN-58.3</t>
  </si>
  <si>
    <t>BN-58.5</t>
  </si>
  <si>
    <t>Order 01066-003-0007</t>
  </si>
  <si>
    <t>Order 00918-001-0005</t>
  </si>
  <si>
    <t>Order 00468-001-0002</t>
  </si>
  <si>
    <t>Order 01121-001-0007</t>
  </si>
  <si>
    <t>AIR FILTER</t>
  </si>
  <si>
    <t>Order 00594-001-0003</t>
  </si>
  <si>
    <t>BN 116.8</t>
  </si>
  <si>
    <t>Order 00939-001-0005</t>
  </si>
  <si>
    <t>HUNK TAIL</t>
  </si>
  <si>
    <t>FRONT COWL</t>
  </si>
  <si>
    <t>BN 128.4</t>
  </si>
  <si>
    <t>LOST KEY CUTTING</t>
  </si>
  <si>
    <t>BN 149.4</t>
  </si>
  <si>
    <t>BN 150.6</t>
  </si>
  <si>
    <t>BN 151.6</t>
  </si>
  <si>
    <t>BN 160.1</t>
  </si>
  <si>
    <t>Order 00823-001-0005</t>
  </si>
  <si>
    <t>BN-25.9</t>
  </si>
  <si>
    <t>BN-25.10</t>
  </si>
  <si>
    <t>BN-31.5</t>
  </si>
  <si>
    <t>ROLLER HUB</t>
  </si>
  <si>
    <t>T.CHAIN</t>
  </si>
  <si>
    <t>Order 00405-001-0021</t>
  </si>
  <si>
    <t>BN-34.5</t>
  </si>
  <si>
    <t>TYRE CHANGE</t>
  </si>
  <si>
    <t>BN-43.3</t>
  </si>
  <si>
    <t>BN-57.3</t>
  </si>
  <si>
    <t>T GUARD</t>
  </si>
  <si>
    <t>BN-66.1</t>
  </si>
  <si>
    <t>Order 00405-001-0015</t>
  </si>
  <si>
    <t>Order 00743-001-0005</t>
  </si>
  <si>
    <t>Order 00415-001-0008</t>
  </si>
  <si>
    <t>Order 00475-001-0007</t>
  </si>
  <si>
    <t>COWL RESTORING</t>
  </si>
  <si>
    <t>BN-49.1</t>
  </si>
  <si>
    <t>COULING RESTORING</t>
  </si>
  <si>
    <t>Order 00480-001-0013</t>
  </si>
  <si>
    <t>BN-63.1</t>
  </si>
  <si>
    <t>FACE WHEEL</t>
  </si>
  <si>
    <t>BN-63.3</t>
  </si>
  <si>
    <t>6203 BEARING</t>
  </si>
  <si>
    <t>BN-79.10</t>
  </si>
  <si>
    <t>BN-107.2</t>
  </si>
  <si>
    <t>BN-119.10</t>
  </si>
  <si>
    <t>BN 118.5</t>
  </si>
  <si>
    <t>Order 00440-001-0011</t>
  </si>
  <si>
    <t>Order 00409-001-0006</t>
  </si>
  <si>
    <t>Order 00405-001-0011</t>
  </si>
  <si>
    <t>22/3/2025</t>
  </si>
  <si>
    <t>BN-25.1</t>
  </si>
  <si>
    <t>BN-28.13</t>
  </si>
  <si>
    <t>CHAIN GUIDE</t>
  </si>
  <si>
    <t>TANK REP</t>
  </si>
  <si>
    <t>Order 00440-001-0013</t>
  </si>
  <si>
    <t>BN-25.3</t>
  </si>
  <si>
    <t>BN-25.13</t>
  </si>
  <si>
    <t>BN-38.11</t>
  </si>
  <si>
    <t>BN-42.6</t>
  </si>
  <si>
    <t>ROLLAR SET CLUTCH</t>
  </si>
  <si>
    <t>BN-45.2</t>
  </si>
  <si>
    <t>BN-72.2</t>
  </si>
  <si>
    <t>VISOR CLIP</t>
  </si>
  <si>
    <t>BN-79.1</t>
  </si>
  <si>
    <t>Order 00432-001-0002</t>
  </si>
  <si>
    <t>BN-93.2</t>
  </si>
  <si>
    <t>BN-25.2</t>
  </si>
  <si>
    <t>BN-28.2</t>
  </si>
  <si>
    <t>OIL SEAL SET</t>
  </si>
  <si>
    <t>ENGINE REPAIRED</t>
  </si>
  <si>
    <t>BN-28.3</t>
  </si>
  <si>
    <t xml:space="preserve"> REBORING</t>
  </si>
  <si>
    <t>CUP SET</t>
  </si>
  <si>
    <t>BN-52.3</t>
  </si>
  <si>
    <t>BN-53.3</t>
  </si>
  <si>
    <t>BN-53.5</t>
  </si>
  <si>
    <t>RYM REPAIR</t>
  </si>
  <si>
    <t>BN-53.6</t>
  </si>
  <si>
    <t>SIDE CUPS RESTORING</t>
  </si>
  <si>
    <t>BN-24.9</t>
  </si>
  <si>
    <t>BN-25.5</t>
  </si>
  <si>
    <t>BN-28.5</t>
  </si>
  <si>
    <t>SPOCKET HUB REPAIR</t>
  </si>
  <si>
    <t>BN39.9</t>
  </si>
  <si>
    <t>SPOKE REPAIR</t>
  </si>
  <si>
    <t>BN-39.4</t>
  </si>
  <si>
    <t>SPOKE LINER</t>
  </si>
  <si>
    <t>BN-28.14</t>
  </si>
  <si>
    <t>BN-37.5</t>
  </si>
  <si>
    <t>BN-38.5</t>
  </si>
  <si>
    <t>T.CHAIN GUARD</t>
  </si>
  <si>
    <t>BN-34.15</t>
  </si>
  <si>
    <t>BN-69.3</t>
  </si>
  <si>
    <t>CLUTCH PULLY BEARING</t>
  </si>
  <si>
    <t>BN-69.6</t>
  </si>
  <si>
    <t xml:space="preserve">LAUGFS ECO </t>
  </si>
  <si>
    <t>Order 00432-001-0004</t>
  </si>
  <si>
    <t>Order 00480-001-0009</t>
  </si>
  <si>
    <t>13/3/2025</t>
  </si>
  <si>
    <t>BN-25.12</t>
  </si>
  <si>
    <t>BN-37.7</t>
  </si>
  <si>
    <t>BN-34.9</t>
  </si>
  <si>
    <t>BN-42.12</t>
  </si>
  <si>
    <t>ROLLAR HUB</t>
  </si>
  <si>
    <t>Order 01300-001-0012</t>
  </si>
  <si>
    <t>BN-23.2</t>
  </si>
  <si>
    <t>STICKER SET</t>
  </si>
  <si>
    <t>BN-24.7</t>
  </si>
  <si>
    <t>TIMING WHEEL KIT</t>
  </si>
  <si>
    <t>TIMING WHEEL</t>
  </si>
  <si>
    <t>S/M WHEEL</t>
  </si>
  <si>
    <t>BN-34.13</t>
  </si>
  <si>
    <t>BN-42.15</t>
  </si>
  <si>
    <t>BN-42.3</t>
  </si>
  <si>
    <t>BN-43.4</t>
  </si>
  <si>
    <t>BN-48.12</t>
  </si>
  <si>
    <t>Order 00594-001-0007</t>
  </si>
  <si>
    <t>BN-28.15</t>
  </si>
  <si>
    <t>ALLOY WHEEL REPAIR</t>
  </si>
  <si>
    <t>BN-40.4</t>
  </si>
  <si>
    <t>BN-23.6</t>
  </si>
  <si>
    <t>BN-25.6</t>
  </si>
  <si>
    <t>BN-31.7</t>
  </si>
  <si>
    <t>BN-31.12</t>
  </si>
  <si>
    <t>BN-31.13</t>
  </si>
  <si>
    <t>BN-31.14</t>
  </si>
  <si>
    <t>BN-23.1</t>
  </si>
  <si>
    <t>ENGINE BOR TRANSPORT</t>
  </si>
  <si>
    <t>BN-25.8</t>
  </si>
  <si>
    <t>BN-24.15</t>
  </si>
  <si>
    <t>BN-18.02</t>
  </si>
  <si>
    <t>FRONT COWL REPAIR</t>
  </si>
  <si>
    <t>BN-23.4</t>
  </si>
  <si>
    <t>BIKE STICKER</t>
  </si>
  <si>
    <t>BN-25.7</t>
  </si>
  <si>
    <t>BN-20.9</t>
  </si>
  <si>
    <t>BCV-3461</t>
  </si>
  <si>
    <t>BN-20.4</t>
  </si>
  <si>
    <t>COWUL REPAIR</t>
  </si>
  <si>
    <t>BN-57.4</t>
  </si>
  <si>
    <t>BN-20.3</t>
  </si>
  <si>
    <t>INSULATOR CLAMP</t>
  </si>
  <si>
    <t>BN-21.01</t>
  </si>
  <si>
    <t>BN-20.2</t>
  </si>
  <si>
    <t>SIDE LOCK</t>
  </si>
  <si>
    <t>BN-34.11</t>
  </si>
  <si>
    <t>BN-28.10</t>
  </si>
  <si>
    <t>BN-28.11</t>
  </si>
  <si>
    <t>BN-28.7</t>
  </si>
  <si>
    <t>BN-29.4</t>
  </si>
  <si>
    <t>TALL GAUARD(FIBER GLASS)</t>
  </si>
  <si>
    <t>BN-34.16</t>
  </si>
  <si>
    <t>Order 00644-001-0002</t>
  </si>
  <si>
    <t>BN-20.5</t>
  </si>
  <si>
    <t>SIDE CUP REPAIR</t>
  </si>
  <si>
    <t>BN-20.6</t>
  </si>
  <si>
    <t>BN-9.5</t>
  </si>
  <si>
    <t>BN-23.5</t>
  </si>
  <si>
    <t>BN-24.4</t>
  </si>
  <si>
    <t>TANK COULING</t>
  </si>
  <si>
    <t>Order 01200-001-0002</t>
  </si>
  <si>
    <t>BN75.16</t>
  </si>
  <si>
    <t>SPROCKET SHAFT</t>
  </si>
  <si>
    <t>BN-101.7</t>
  </si>
  <si>
    <t>BN-24.1</t>
  </si>
  <si>
    <t>pre stock rep</t>
  </si>
  <si>
    <t>BN-4.01</t>
  </si>
  <si>
    <t>BN-20.13</t>
  </si>
  <si>
    <t>REV LICENCE</t>
  </si>
  <si>
    <t>BN-18.7</t>
  </si>
  <si>
    <t>BN-18.12</t>
  </si>
  <si>
    <t>BN-85.4</t>
  </si>
  <si>
    <t>BN-442.02</t>
  </si>
  <si>
    <t>OIL</t>
  </si>
  <si>
    <t>BN-13.6</t>
  </si>
  <si>
    <t>IGNITION COIL</t>
  </si>
  <si>
    <t>BN-18.9</t>
  </si>
  <si>
    <t>BN-18.13</t>
  </si>
  <si>
    <t>BN-49.2</t>
  </si>
  <si>
    <t>BN-60.3</t>
  </si>
  <si>
    <t>BN-442.19</t>
  </si>
  <si>
    <t>BN-18.4</t>
  </si>
  <si>
    <t>BN-18.8</t>
  </si>
  <si>
    <t>BN-18.11</t>
  </si>
  <si>
    <t>BN-17.03</t>
  </si>
  <si>
    <t>HANDLE SWITCH</t>
  </si>
  <si>
    <t>BN9.7</t>
  </si>
  <si>
    <t>LICENE</t>
  </si>
  <si>
    <t>BN-9.8</t>
  </si>
  <si>
    <t>BN-9.7</t>
  </si>
  <si>
    <t>BN-24.10</t>
  </si>
  <si>
    <t>BN-29.3</t>
  </si>
  <si>
    <t>RECTIFIER</t>
  </si>
  <si>
    <t>BN-12.01</t>
  </si>
  <si>
    <t>CDI UNIT</t>
  </si>
  <si>
    <t>BN-24.11</t>
  </si>
  <si>
    <t>13/3/32025</t>
  </si>
  <si>
    <t>BN-34.10</t>
  </si>
  <si>
    <t>BN-11.12</t>
  </si>
  <si>
    <t>BN-14.5</t>
  </si>
  <si>
    <t>WARM WHEEL SET</t>
  </si>
  <si>
    <t>BN-11.09</t>
  </si>
  <si>
    <t>BN-20.8</t>
  </si>
  <si>
    <t>TYRE 100/90/10</t>
  </si>
  <si>
    <t>BN-18.3</t>
  </si>
  <si>
    <t>BN-18.10</t>
  </si>
  <si>
    <t>Order 00702-002-0001</t>
  </si>
  <si>
    <t>BN-14.4</t>
  </si>
  <si>
    <t>GEAR WHEEL REPAIR</t>
  </si>
  <si>
    <t>BN-105.2</t>
  </si>
  <si>
    <t>BN-15.13</t>
  </si>
  <si>
    <t>BN-22.1</t>
  </si>
  <si>
    <t>BN-37.1</t>
  </si>
  <si>
    <t>ROLLAR KIT</t>
  </si>
  <si>
    <t>AIR HOSE</t>
  </si>
  <si>
    <t>BN-15.12</t>
  </si>
  <si>
    <t>BN-15.6</t>
  </si>
  <si>
    <t>BN-16.01</t>
  </si>
  <si>
    <t>BN-24.3</t>
  </si>
  <si>
    <t>SIGNALLIGHT</t>
  </si>
  <si>
    <t>BN-31.1</t>
  </si>
  <si>
    <t>Order 00415-001-0005</t>
  </si>
  <si>
    <t>Order 00440-001-0009</t>
  </si>
  <si>
    <t>BN-439.01</t>
  </si>
  <si>
    <t>BN-440.08</t>
  </si>
  <si>
    <t>BN-440.09</t>
  </si>
  <si>
    <t>BN-436.35</t>
  </si>
  <si>
    <t>OXYGEN WELDING</t>
  </si>
  <si>
    <t>BN-18.5</t>
  </si>
  <si>
    <t>BN-18.6</t>
  </si>
  <si>
    <t>BN-18.14</t>
  </si>
  <si>
    <t>BN-11.06</t>
  </si>
  <si>
    <t>FULL PAKING SET</t>
  </si>
  <si>
    <t>BN-20.11</t>
  </si>
  <si>
    <t>BN-20.12</t>
  </si>
  <si>
    <t>BN-34.14</t>
  </si>
  <si>
    <t>BN-441.01</t>
  </si>
  <si>
    <t>BN-15.8</t>
  </si>
  <si>
    <t>BN-11.07</t>
  </si>
  <si>
    <t>CAM SHAFT</t>
  </si>
  <si>
    <t>Order 00755-001-0008</t>
  </si>
  <si>
    <t>Order 00392-001-0006</t>
  </si>
  <si>
    <t>BN-438.09</t>
  </si>
  <si>
    <t>BN-436.34</t>
  </si>
  <si>
    <t>BN-12.04</t>
  </si>
  <si>
    <t>BN-442.03</t>
  </si>
  <si>
    <t>HEAD LIGHT REPLACEMENT</t>
  </si>
  <si>
    <t>BN-53.4</t>
  </si>
  <si>
    <t>SIGNAL LIGHT SET 02</t>
  </si>
  <si>
    <t>COWL</t>
  </si>
  <si>
    <t>BN-28.8</t>
  </si>
  <si>
    <t>BN-28.9</t>
  </si>
  <si>
    <t>BN-28.6</t>
  </si>
  <si>
    <t>COWL 02</t>
  </si>
  <si>
    <t>BN-442.04</t>
  </si>
  <si>
    <t>TANK COVER</t>
  </si>
  <si>
    <t>BN-15.10</t>
  </si>
  <si>
    <t>BN-9.3</t>
  </si>
  <si>
    <t>FRONT MUDGUARD REPAIR</t>
  </si>
  <si>
    <t>BN-9.6</t>
  </si>
  <si>
    <t>BN-442.11</t>
  </si>
  <si>
    <t>BN-442.09</t>
  </si>
  <si>
    <t>BN-442.08</t>
  </si>
  <si>
    <t>BN-15.9</t>
  </si>
  <si>
    <t>BN-13.07</t>
  </si>
  <si>
    <t>BN-12.03</t>
  </si>
  <si>
    <t>RPM CABLE AND MUDGUARD</t>
  </si>
  <si>
    <t>BN-11.04</t>
  </si>
  <si>
    <t>BN-9.1</t>
  </si>
  <si>
    <t>GEAR SHAFT/VALVE SET</t>
  </si>
  <si>
    <t>SPEED METER CABLE</t>
  </si>
  <si>
    <t>GEAR PADLE</t>
  </si>
  <si>
    <t>BN-442.16</t>
  </si>
  <si>
    <t>BN-442.05</t>
  </si>
  <si>
    <t>BN-442.06</t>
  </si>
  <si>
    <t>BN-442.07</t>
  </si>
  <si>
    <t>BN-42.7</t>
  </si>
  <si>
    <t>BN-442.10</t>
  </si>
  <si>
    <t>BN-442.13</t>
  </si>
  <si>
    <t>BN-437.01</t>
  </si>
  <si>
    <t>OIL CUP</t>
  </si>
  <si>
    <t>BN-17.02</t>
  </si>
  <si>
    <t>NUMBER PLATE</t>
  </si>
  <si>
    <t>BN-19.01</t>
  </si>
  <si>
    <t>COIL PACK</t>
  </si>
  <si>
    <t>BN-440.02</t>
  </si>
  <si>
    <t>BN-440.03</t>
  </si>
  <si>
    <t>BN-442.18</t>
  </si>
  <si>
    <t>BN-440.07</t>
  </si>
  <si>
    <t>BN-31.8</t>
  </si>
  <si>
    <t>BN-31.11</t>
  </si>
  <si>
    <t>BN-34.12</t>
  </si>
  <si>
    <t>BN-38.8</t>
  </si>
  <si>
    <t>BN-43.2</t>
  </si>
  <si>
    <t>BN-440.12</t>
  </si>
  <si>
    <t>PLUG ADAPTER</t>
  </si>
  <si>
    <t>BN-15.11</t>
  </si>
  <si>
    <t>BN-11.05</t>
  </si>
  <si>
    <t>BN-11.08</t>
  </si>
  <si>
    <t>BN-11.11</t>
  </si>
  <si>
    <t>BN-440.01</t>
  </si>
  <si>
    <t>BN-440.04</t>
  </si>
  <si>
    <t>RMV LETTER</t>
  </si>
  <si>
    <t>BN-438.08</t>
  </si>
  <si>
    <t>BN-438.27</t>
  </si>
  <si>
    <t>BN-438.13</t>
  </si>
  <si>
    <t>BN-438.26</t>
  </si>
  <si>
    <t>BRAKE CUP</t>
  </si>
  <si>
    <t>BN-438.25</t>
  </si>
  <si>
    <t>S/M RELAY</t>
  </si>
  <si>
    <t>BN-438.21</t>
  </si>
  <si>
    <t>BN-438.24</t>
  </si>
  <si>
    <t>BN-438.16</t>
  </si>
  <si>
    <t>BN-436.31</t>
  </si>
  <si>
    <t>BN-436.32</t>
  </si>
  <si>
    <t>BN-436.33</t>
  </si>
  <si>
    <t>BN-436.28</t>
  </si>
  <si>
    <t>BN-436.29</t>
  </si>
  <si>
    <t>BN-436.30</t>
  </si>
  <si>
    <t>BN-438.01</t>
  </si>
  <si>
    <t>BN-19.2</t>
  </si>
  <si>
    <t>BN-436.25</t>
  </si>
  <si>
    <t>BN-436.26</t>
  </si>
  <si>
    <t>BN-436.27</t>
  </si>
  <si>
    <t>BN-438.03</t>
  </si>
  <si>
    <t>BN-436.22</t>
  </si>
  <si>
    <t>BN-436.23</t>
  </si>
  <si>
    <t>BN-436.4</t>
  </si>
  <si>
    <t>BN-436.20</t>
  </si>
  <si>
    <t>BN-436.21</t>
  </si>
  <si>
    <t>BN-438.07</t>
  </si>
  <si>
    <t>BN-436.18</t>
  </si>
  <si>
    <t>BN-436.19</t>
  </si>
  <si>
    <t>BN-438.05</t>
  </si>
  <si>
    <t>Order 00440-001-0001</t>
  </si>
  <si>
    <t>BN-436.17</t>
  </si>
  <si>
    <t>BN-438.12</t>
  </si>
  <si>
    <t>BN-20.10</t>
  </si>
  <si>
    <t>RMV UNBLOCKING</t>
  </si>
  <si>
    <t>BN-29.2</t>
  </si>
  <si>
    <t>BN-436.14</t>
  </si>
  <si>
    <t>BN436.15</t>
  </si>
  <si>
    <t>BN-438.02</t>
  </si>
  <si>
    <t>BN-436.12</t>
  </si>
  <si>
    <t>BN-436.13</t>
  </si>
  <si>
    <t>BN-438.18</t>
  </si>
  <si>
    <t>BN-438.14</t>
  </si>
  <si>
    <t>BN-436.10</t>
  </si>
  <si>
    <t>BN-436.11</t>
  </si>
  <si>
    <t>BN-438.20</t>
  </si>
  <si>
    <t>BN-438.04</t>
  </si>
  <si>
    <t>N.VALVE</t>
  </si>
  <si>
    <t>BN-438.06</t>
  </si>
  <si>
    <t>BN-436.8</t>
  </si>
  <si>
    <t>BN-436.9</t>
  </si>
  <si>
    <t>BN-442.12</t>
  </si>
  <si>
    <t>BN-436.6</t>
  </si>
  <si>
    <t>BN-436.7</t>
  </si>
  <si>
    <t>BN-438.10</t>
  </si>
  <si>
    <t>BN-14.03</t>
  </si>
  <si>
    <t>LICENCE FEE</t>
  </si>
  <si>
    <t>BN-436.5</t>
  </si>
  <si>
    <t>BN-438.17</t>
  </si>
  <si>
    <t>BN-438.23</t>
  </si>
  <si>
    <t>BN-440.06</t>
  </si>
  <si>
    <t>REPAIR</t>
  </si>
  <si>
    <t>BN-436.02</t>
  </si>
  <si>
    <t>BN-436.3</t>
  </si>
  <si>
    <t>BN-438.19</t>
  </si>
  <si>
    <t>BN-24.13</t>
  </si>
  <si>
    <t>BN-29.5</t>
  </si>
  <si>
    <t>BN-440.11</t>
  </si>
  <si>
    <t>BN-442.17</t>
  </si>
  <si>
    <t>BN-24.14</t>
  </si>
  <si>
    <t>SPEED METER HUB</t>
  </si>
  <si>
    <t>BN-440.05</t>
  </si>
  <si>
    <t>AIR CLEANER</t>
  </si>
  <si>
    <t>BN-442.15</t>
  </si>
  <si>
    <t>Order 00694-001-0005</t>
  </si>
  <si>
    <t>Order 00635-001-0004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</si>
</sst>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5">
    <numFmt numFmtId="164" formatCode="M/d/yyyy"/>
    <numFmt numFmtId="165" formatCode="&quot;$&quot;#,##0.00"/>
    <numFmt numFmtId="166" formatCode="[$Rs]#,##0.00"/>
    <numFmt numFmtId="167" formatCode="m/d/yyyy"/>
    <numFmt numFmtId="168" formatCode="mm/dd/yyyy"/>
  </numFmts>
  <fonts count="7">
    <font>
      <sz val="10.0"/>
      <color rgb="FF000000"/>
      <name val="Arial"/>
      <scheme val="minor"/>
    </font>
    <font>
      <color theme="1"/>
      <name val="Arial"/>
      <scheme val="minor"/>
    </font>
    <font>
      <color rgb="FF000000"/>
      <name val="Arial"/>
      <scheme val="minor"/>
    </font>
    <font>
      <b/>
      <sz val="11.0"/>
      <color theme="1"/>
      <name val="Arial"/>
      <scheme val="minor"/>
    </font>
    <font>
      <b/>
      <color theme="1"/>
      <name val="Arial"/>
      <scheme val="minor"/>
    </font>
    <font>
      <color rgb="FFFF0000"/>
      <name val="Arial"/>
      <scheme val="minor"/>
    </font>
    <font>
      <color theme="1"/>
      <name val="Arial"/>
    </font>
  </fonts>
  <fills count="9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B7B7B7"/>
        <bgColor rgb="FFB7B7B7"/>
      </patternFill>
    </fill>
    <fill>
      <patternFill patternType="solid">
        <fgColor theme="8"/>
        <bgColor theme="8"/>
      </patternFill>
    </fill>
    <fill>
      <patternFill patternType="solid">
        <fgColor rgb="FFCCCCCC"/>
        <bgColor rgb="FFCCCCCC"/>
      </patternFill>
    </fill>
    <fill>
      <patternFill patternType="solid">
        <fgColor rgb="FFFFFF00"/>
        <bgColor rgb="FFFFFF00"/>
      </patternFill>
    </fill>
    <fill>
      <patternFill patternType="solid">
        <fgColor rgb="FF999999"/>
        <bgColor rgb="FF999999"/>
      </patternFill>
    </fill>
    <fill>
      <patternFill patternType="solid">
        <fgColor rgb="FF00FF00"/>
        <bgColor rgb="FF00FF00"/>
      </patternFill>
    </fill>
  </fills>
  <borders count="1">
    <border/>
  </borders>
  <cellStyleXfs count="1">
    <xf borderId="0" fillId="0" fontId="0" numFmtId="0" applyAlignment="1" applyFont="1"/>
  </cellStyleXfs>
  <cellXfs count="114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shrinkToFit="0" vertical="center" wrapText="0"/>
    </xf>
    <xf borderId="0" fillId="0" fontId="1" numFmtId="49" xfId="0" applyAlignment="1" applyFont="1" applyNumberFormat="1">
      <alignment horizontal="left" readingOrder="0" shrinkToFit="0" vertical="center" wrapText="0"/>
    </xf>
    <xf borderId="0" fillId="0" fontId="1" numFmtId="0" xfId="0" applyAlignment="1" applyFont="1">
      <alignment horizontal="left" readingOrder="0" shrinkToFit="0" vertical="center" wrapText="0"/>
    </xf>
    <xf borderId="0" fillId="2" fontId="1" numFmtId="0" xfId="0" applyAlignment="1" applyFill="1" applyFont="1">
      <alignment readingOrder="0" shrinkToFit="0" vertical="center" wrapText="0"/>
    </xf>
    <xf borderId="0" fillId="2" fontId="1" numFmtId="164" xfId="0" applyAlignment="1" applyFont="1" applyNumberFormat="1">
      <alignment readingOrder="0" shrinkToFit="0" vertical="center" wrapText="0"/>
    </xf>
    <xf borderId="0" fillId="2" fontId="1" numFmtId="165" xfId="0" applyAlignment="1" applyFont="1" applyNumberFormat="1">
      <alignment readingOrder="0" shrinkToFit="0" vertical="center" wrapText="0"/>
    </xf>
    <xf borderId="0" fillId="2" fontId="1" numFmtId="165" xfId="0" applyAlignment="1" applyFont="1" applyNumberFormat="1">
      <alignment shrinkToFit="0" vertical="center" wrapText="0"/>
    </xf>
    <xf borderId="0" fillId="2" fontId="1" numFmtId="4" xfId="0" applyAlignment="1" applyFont="1" applyNumberFormat="1">
      <alignment readingOrder="0" shrinkToFit="0" vertical="center" wrapText="0"/>
    </xf>
    <xf borderId="0" fillId="2" fontId="1" numFmtId="0" xfId="0" applyAlignment="1" applyFont="1">
      <alignment readingOrder="0" shrinkToFit="0" vertical="center" wrapText="0"/>
    </xf>
    <xf borderId="0" fillId="2" fontId="1" numFmtId="0" xfId="0" applyAlignment="1" applyFont="1">
      <alignment shrinkToFit="0" vertical="center" wrapText="0"/>
    </xf>
    <xf borderId="0" fillId="2" fontId="1" numFmtId="0" xfId="0" applyFont="1"/>
    <xf borderId="0" fillId="0" fontId="1" numFmtId="0" xfId="0" applyAlignment="1" applyFont="1">
      <alignment readingOrder="0" shrinkToFit="0" vertical="center" wrapText="0"/>
    </xf>
    <xf borderId="0" fillId="0" fontId="1" numFmtId="0" xfId="0" applyAlignment="1" applyFont="1">
      <alignment shrinkToFit="0" vertical="center" wrapText="0"/>
    </xf>
    <xf borderId="0" fillId="0" fontId="1" numFmtId="164" xfId="0" applyAlignment="1" applyFont="1" applyNumberFormat="1">
      <alignment shrinkToFit="0" vertical="center" wrapText="0"/>
    </xf>
    <xf borderId="0" fillId="0" fontId="1" numFmtId="165" xfId="0" applyAlignment="1" applyFont="1" applyNumberFormat="1">
      <alignment shrinkToFit="0" vertical="center" wrapText="0"/>
    </xf>
    <xf borderId="0" fillId="0" fontId="1" numFmtId="165" xfId="0" applyAlignment="1" applyFont="1" applyNumberFormat="1">
      <alignment readingOrder="0" shrinkToFit="0" vertical="center" wrapText="0"/>
    </xf>
    <xf borderId="0" fillId="0" fontId="1" numFmtId="4" xfId="0" applyAlignment="1" applyFont="1" applyNumberFormat="1">
      <alignment readingOrder="0" shrinkToFit="0" vertical="center" wrapText="0"/>
    </xf>
    <xf borderId="0" fillId="0" fontId="1" numFmtId="0" xfId="0" applyAlignment="1" applyFont="1">
      <alignment shrinkToFit="0" vertical="center" wrapText="0"/>
    </xf>
    <xf borderId="0" fillId="0" fontId="1" numFmtId="0" xfId="0" applyAlignment="1" applyFont="1">
      <alignment shrinkToFit="0" vertical="center" wrapText="0"/>
    </xf>
    <xf borderId="0" fillId="0" fontId="1" numFmtId="164" xfId="0" applyAlignment="1" applyFont="1" applyNumberFormat="1">
      <alignment readingOrder="0" shrinkToFit="0" vertical="center" wrapText="0"/>
    </xf>
    <xf borderId="0" fillId="0" fontId="1" numFmtId="0" xfId="0" applyAlignment="1" applyFont="1">
      <alignment readingOrder="0" shrinkToFit="0" vertical="center" wrapText="0"/>
    </xf>
    <xf borderId="0" fillId="3" fontId="1" numFmtId="0" xfId="0" applyAlignment="1" applyFill="1" applyFont="1">
      <alignment readingOrder="0" shrinkToFit="0" vertical="center" wrapText="0"/>
    </xf>
    <xf borderId="0" fillId="3" fontId="1" numFmtId="164" xfId="0" applyAlignment="1" applyFont="1" applyNumberFormat="1">
      <alignment shrinkToFit="0" vertical="center" wrapText="0"/>
    </xf>
    <xf borderId="0" fillId="3" fontId="1" numFmtId="165" xfId="0" applyAlignment="1" applyFont="1" applyNumberFormat="1">
      <alignment readingOrder="0" shrinkToFit="0" vertical="center" wrapText="0"/>
    </xf>
    <xf borderId="0" fillId="3" fontId="1" numFmtId="165" xfId="0" applyAlignment="1" applyFont="1" applyNumberFormat="1">
      <alignment readingOrder="0" shrinkToFit="0" vertical="center" wrapText="0"/>
    </xf>
    <xf borderId="0" fillId="3" fontId="1" numFmtId="4" xfId="0" applyAlignment="1" applyFont="1" applyNumberFormat="1">
      <alignment readingOrder="0" shrinkToFit="0" vertical="center" wrapText="0"/>
    </xf>
    <xf borderId="0" fillId="3" fontId="1" numFmtId="0" xfId="0" applyAlignment="1" applyFont="1">
      <alignment readingOrder="0" shrinkToFit="0" vertical="center" wrapText="0"/>
    </xf>
    <xf borderId="0" fillId="3" fontId="1" numFmtId="0" xfId="0" applyAlignment="1" applyFont="1">
      <alignment shrinkToFit="0" vertical="center" wrapText="0"/>
    </xf>
    <xf borderId="0" fillId="3" fontId="1" numFmtId="0" xfId="0" applyAlignment="1" applyFont="1">
      <alignment shrinkToFit="0" vertical="center" wrapText="0"/>
    </xf>
    <xf borderId="0" fillId="3" fontId="1" numFmtId="0" xfId="0" applyFont="1"/>
    <xf borderId="0" fillId="4" fontId="1" numFmtId="0" xfId="0" applyAlignment="1" applyFill="1" applyFont="1">
      <alignment readingOrder="0" shrinkToFit="0" vertical="center" wrapText="0"/>
    </xf>
    <xf borderId="0" fillId="4" fontId="1" numFmtId="164" xfId="0" applyAlignment="1" applyFont="1" applyNumberFormat="1">
      <alignment shrinkToFit="0" vertical="center" wrapText="0"/>
    </xf>
    <xf borderId="0" fillId="4" fontId="1" numFmtId="165" xfId="0" applyAlignment="1" applyFont="1" applyNumberFormat="1">
      <alignment readingOrder="0" shrinkToFit="0" vertical="center" wrapText="0"/>
    </xf>
    <xf borderId="0" fillId="4" fontId="1" numFmtId="165" xfId="0" applyAlignment="1" applyFont="1" applyNumberFormat="1">
      <alignment shrinkToFit="0" vertical="center" wrapText="0"/>
    </xf>
    <xf borderId="0" fillId="4" fontId="1" numFmtId="4" xfId="0" applyAlignment="1" applyFont="1" applyNumberFormat="1">
      <alignment readingOrder="0" shrinkToFit="0" vertical="center" wrapText="0"/>
    </xf>
    <xf borderId="0" fillId="4" fontId="1" numFmtId="164" xfId="0" applyAlignment="1" applyFont="1" applyNumberFormat="1">
      <alignment readingOrder="0" shrinkToFit="0" vertical="center" wrapText="0"/>
    </xf>
    <xf borderId="0" fillId="4" fontId="1" numFmtId="0" xfId="0" applyAlignment="1" applyFont="1">
      <alignment shrinkToFit="0" vertical="center" wrapText="0"/>
    </xf>
    <xf borderId="0" fillId="4" fontId="1" numFmtId="0" xfId="0" applyAlignment="1" applyFont="1">
      <alignment shrinkToFit="0" vertical="center" wrapText="0"/>
    </xf>
    <xf borderId="0" fillId="4" fontId="1" numFmtId="0" xfId="0" applyAlignment="1" applyFont="1">
      <alignment shrinkToFit="0" vertical="center" wrapText="0"/>
    </xf>
    <xf borderId="0" fillId="5" fontId="1" numFmtId="0" xfId="0" applyAlignment="1" applyFill="1" applyFont="1">
      <alignment readingOrder="0" shrinkToFit="0" vertical="center" wrapText="0"/>
    </xf>
    <xf borderId="0" fillId="5" fontId="1" numFmtId="164" xfId="0" applyAlignment="1" applyFont="1" applyNumberFormat="1">
      <alignment shrinkToFit="0" vertical="center" wrapText="0"/>
    </xf>
    <xf borderId="0" fillId="5" fontId="1" numFmtId="165" xfId="0" applyAlignment="1" applyFont="1" applyNumberFormat="1">
      <alignment readingOrder="0" shrinkToFit="0" vertical="center" wrapText="0"/>
    </xf>
    <xf borderId="0" fillId="5" fontId="1" numFmtId="165" xfId="0" applyAlignment="1" applyFont="1" applyNumberFormat="1">
      <alignment shrinkToFit="0" vertical="center" wrapText="0"/>
    </xf>
    <xf borderId="0" fillId="5" fontId="1" numFmtId="4" xfId="0" applyAlignment="1" applyFont="1" applyNumberFormat="1">
      <alignment readingOrder="0" shrinkToFit="0" vertical="center" wrapText="0"/>
    </xf>
    <xf borderId="0" fillId="5" fontId="1" numFmtId="0" xfId="0" applyAlignment="1" applyFont="1">
      <alignment readingOrder="0" shrinkToFit="0" vertical="center" wrapText="0"/>
    </xf>
    <xf borderId="0" fillId="5" fontId="1" numFmtId="0" xfId="0" applyAlignment="1" applyFont="1">
      <alignment shrinkToFit="0" vertical="center" wrapText="0"/>
    </xf>
    <xf borderId="0" fillId="5" fontId="1" numFmtId="0" xfId="0" applyFont="1"/>
    <xf borderId="0" fillId="2" fontId="1" numFmtId="0" xfId="0" applyAlignment="1" applyFont="1">
      <alignment shrinkToFit="0" vertical="center" wrapText="0"/>
    </xf>
    <xf borderId="0" fillId="2" fontId="1" numFmtId="164" xfId="0" applyAlignment="1" applyFont="1" applyNumberFormat="1">
      <alignment shrinkToFit="0" vertical="center" wrapText="0"/>
    </xf>
    <xf borderId="0" fillId="2" fontId="2" numFmtId="0" xfId="0" applyAlignment="1" applyFont="1">
      <alignment readingOrder="0" shrinkToFit="0" vertical="center" wrapText="0"/>
    </xf>
    <xf borderId="0" fillId="2" fontId="2" numFmtId="164" xfId="0" applyAlignment="1" applyFont="1" applyNumberFormat="1">
      <alignment readingOrder="0" shrinkToFit="0" vertical="center" wrapText="0"/>
    </xf>
    <xf borderId="0" fillId="2" fontId="2" numFmtId="165" xfId="0" applyAlignment="1" applyFont="1" applyNumberFormat="1">
      <alignment readingOrder="0" shrinkToFit="0" vertical="center" wrapText="0"/>
    </xf>
    <xf borderId="0" fillId="2" fontId="2" numFmtId="165" xfId="0" applyAlignment="1" applyFont="1" applyNumberFormat="1">
      <alignment shrinkToFit="0" vertical="center" wrapText="0"/>
    </xf>
    <xf borderId="0" fillId="2" fontId="2" numFmtId="4" xfId="0" applyAlignment="1" applyFont="1" applyNumberFormat="1">
      <alignment readingOrder="0" shrinkToFit="0" vertical="center" wrapText="0"/>
    </xf>
    <xf borderId="0" fillId="2" fontId="2" numFmtId="0" xfId="0" applyAlignment="1" applyFont="1">
      <alignment readingOrder="0" shrinkToFit="0" vertical="center" wrapText="0"/>
    </xf>
    <xf borderId="0" fillId="2" fontId="2" numFmtId="0" xfId="0" applyFont="1"/>
    <xf borderId="0" fillId="2" fontId="1" numFmtId="0" xfId="0" applyAlignment="1" applyFont="1">
      <alignment shrinkToFit="0" vertical="center" wrapText="0"/>
    </xf>
    <xf borderId="0" fillId="6" fontId="1" numFmtId="0" xfId="0" applyAlignment="1" applyFill="1" applyFont="1">
      <alignment readingOrder="0" shrinkToFit="0" vertical="center" wrapText="0"/>
    </xf>
    <xf borderId="0" fillId="6" fontId="1" numFmtId="0" xfId="0" applyAlignment="1" applyFont="1">
      <alignment shrinkToFit="0" vertical="center" wrapText="0"/>
    </xf>
    <xf borderId="0" fillId="6" fontId="1" numFmtId="164" xfId="0" applyAlignment="1" applyFont="1" applyNumberFormat="1">
      <alignment shrinkToFit="0" vertical="center" wrapText="0"/>
    </xf>
    <xf borderId="0" fillId="6" fontId="1" numFmtId="165" xfId="0" applyAlignment="1" applyFont="1" applyNumberFormat="1">
      <alignment shrinkToFit="0" vertical="center" wrapText="0"/>
    </xf>
    <xf borderId="0" fillId="6" fontId="1" numFmtId="4" xfId="0" applyAlignment="1" applyFont="1" applyNumberFormat="1">
      <alignment readingOrder="0" shrinkToFit="0" vertical="center" wrapText="0"/>
    </xf>
    <xf borderId="0" fillId="6" fontId="1" numFmtId="164" xfId="0" applyAlignment="1" applyFont="1" applyNumberFormat="1">
      <alignment readingOrder="0" shrinkToFit="0" vertical="center" wrapText="0"/>
    </xf>
    <xf borderId="0" fillId="6" fontId="1" numFmtId="0" xfId="0" applyAlignment="1" applyFont="1">
      <alignment shrinkToFit="0" vertical="center" wrapText="0"/>
    </xf>
    <xf borderId="0" fillId="6" fontId="1" numFmtId="0" xfId="0" applyFont="1"/>
    <xf borderId="0" fillId="6" fontId="1" numFmtId="165" xfId="0" applyAlignment="1" applyFont="1" applyNumberFormat="1">
      <alignment readingOrder="0" shrinkToFit="0" vertical="center" wrapText="0"/>
    </xf>
    <xf borderId="0" fillId="6" fontId="1" numFmtId="0" xfId="0" applyAlignment="1" applyFont="1">
      <alignment shrinkToFit="0" vertical="center" wrapText="0"/>
    </xf>
    <xf borderId="0" fillId="6" fontId="1" numFmtId="0" xfId="0" applyAlignment="1" applyFont="1">
      <alignment readingOrder="0" shrinkToFit="0" vertical="center" wrapText="0"/>
    </xf>
    <xf borderId="0" fillId="3" fontId="1" numFmtId="164" xfId="0" applyAlignment="1" applyFont="1" applyNumberFormat="1">
      <alignment readingOrder="0" shrinkToFit="0" vertical="center" wrapText="0"/>
    </xf>
    <xf borderId="0" fillId="3" fontId="1" numFmtId="165" xfId="0" applyAlignment="1" applyFont="1" applyNumberFormat="1">
      <alignment shrinkToFit="0" vertical="center" wrapText="0"/>
    </xf>
    <xf borderId="0" fillId="6" fontId="1" numFmtId="4" xfId="0" applyAlignment="1" applyFont="1" applyNumberFormat="1">
      <alignment shrinkToFit="0" vertical="center" wrapText="0"/>
    </xf>
    <xf borderId="0" fillId="2" fontId="1" numFmtId="4" xfId="0" applyAlignment="1" applyFont="1" applyNumberFormat="1">
      <alignment shrinkToFit="0" vertical="center" wrapText="0"/>
    </xf>
    <xf borderId="0" fillId="0" fontId="1" numFmtId="4" xfId="0" applyAlignment="1" applyFont="1" applyNumberFormat="1">
      <alignment shrinkToFit="0" vertical="center" wrapText="0"/>
    </xf>
    <xf borderId="0" fillId="7" fontId="1" numFmtId="0" xfId="0" applyAlignment="1" applyFill="1" applyFont="1">
      <alignment readingOrder="0" shrinkToFit="0" vertical="center" wrapText="0"/>
    </xf>
    <xf borderId="0" fillId="7" fontId="1" numFmtId="164" xfId="0" applyAlignment="1" applyFont="1" applyNumberFormat="1">
      <alignment readingOrder="0" shrinkToFit="0" vertical="center" wrapText="0"/>
    </xf>
    <xf borderId="0" fillId="7" fontId="1" numFmtId="165" xfId="0" applyAlignment="1" applyFont="1" applyNumberFormat="1">
      <alignment readingOrder="0" shrinkToFit="0" vertical="center" wrapText="0"/>
    </xf>
    <xf borderId="0" fillId="7" fontId="1" numFmtId="165" xfId="0" applyAlignment="1" applyFont="1" applyNumberFormat="1">
      <alignment shrinkToFit="0" vertical="center" wrapText="0"/>
    </xf>
    <xf borderId="0" fillId="7" fontId="1" numFmtId="4" xfId="0" applyAlignment="1" applyFont="1" applyNumberFormat="1">
      <alignment shrinkToFit="0" vertical="center" wrapText="0"/>
    </xf>
    <xf borderId="0" fillId="7" fontId="1" numFmtId="0" xfId="0" applyAlignment="1" applyFont="1">
      <alignment readingOrder="0" shrinkToFit="0" vertical="center" wrapText="0"/>
    </xf>
    <xf borderId="0" fillId="7" fontId="1" numFmtId="0" xfId="0" applyAlignment="1" applyFont="1">
      <alignment shrinkToFit="0" vertical="center" wrapText="0"/>
    </xf>
    <xf borderId="0" fillId="7" fontId="1" numFmtId="0" xfId="0" applyFont="1"/>
    <xf borderId="0" fillId="0" fontId="1" numFmtId="0" xfId="0" applyAlignment="1" applyFont="1">
      <alignment readingOrder="0" shrinkToFit="0" vertical="center" wrapText="0"/>
    </xf>
    <xf borderId="0" fillId="0" fontId="1" numFmtId="164" xfId="0" applyAlignment="1" applyFont="1" applyNumberFormat="1">
      <alignment readingOrder="0" shrinkToFit="0" vertical="center" wrapText="0"/>
    </xf>
    <xf borderId="0" fillId="0" fontId="1" numFmtId="165" xfId="0" applyAlignment="1" applyFont="1" applyNumberFormat="1">
      <alignment readingOrder="0" shrinkToFit="0" vertical="center" wrapText="0"/>
    </xf>
    <xf borderId="0" fillId="0" fontId="1" numFmtId="165" xfId="0" applyAlignment="1" applyFont="1" applyNumberFormat="1">
      <alignment shrinkToFit="0" vertical="center" wrapText="0"/>
    </xf>
    <xf borderId="0" fillId="0" fontId="1" numFmtId="4" xfId="0" applyAlignment="1" applyFont="1" applyNumberFormat="1">
      <alignment shrinkToFit="0" vertical="center" wrapText="0"/>
    </xf>
    <xf borderId="0" fillId="0" fontId="1" numFmtId="0" xfId="0" applyAlignment="1" applyFont="1">
      <alignment shrinkToFit="0" vertical="center" wrapText="0"/>
    </xf>
    <xf borderId="0" fillId="2" fontId="2" numFmtId="4" xfId="0" applyAlignment="1" applyFont="1" applyNumberFormat="1">
      <alignment shrinkToFit="0" vertical="center" wrapText="0"/>
    </xf>
    <xf borderId="0" fillId="2" fontId="2" numFmtId="0" xfId="0" applyAlignment="1" applyFont="1">
      <alignment shrinkToFit="0" vertical="center" wrapText="0"/>
    </xf>
    <xf borderId="0" fillId="6" fontId="2" numFmtId="0" xfId="0" applyAlignment="1" applyFont="1">
      <alignment readingOrder="0" shrinkToFit="0" vertical="center" wrapText="0"/>
    </xf>
    <xf borderId="0" fillId="6" fontId="2" numFmtId="165" xfId="0" applyAlignment="1" applyFont="1" applyNumberFormat="1">
      <alignment readingOrder="0" shrinkToFit="0" vertical="center" wrapText="0"/>
    </xf>
    <xf borderId="0" fillId="6" fontId="2" numFmtId="165" xfId="0" applyAlignment="1" applyFont="1" applyNumberFormat="1">
      <alignment shrinkToFit="0" vertical="center" wrapText="0"/>
    </xf>
    <xf borderId="0" fillId="6" fontId="2" numFmtId="4" xfId="0" applyAlignment="1" applyFont="1" applyNumberFormat="1">
      <alignment shrinkToFit="0" vertical="center" wrapText="0"/>
    </xf>
    <xf borderId="0" fillId="6" fontId="2" numFmtId="164" xfId="0" applyAlignment="1" applyFont="1" applyNumberFormat="1">
      <alignment readingOrder="0" shrinkToFit="0" vertical="center" wrapText="0"/>
    </xf>
    <xf borderId="0" fillId="6" fontId="2" numFmtId="0" xfId="0" applyAlignment="1" applyFont="1">
      <alignment shrinkToFit="0" vertical="center" wrapText="0"/>
    </xf>
    <xf borderId="0" fillId="6" fontId="2" numFmtId="0" xfId="0" applyFont="1"/>
    <xf borderId="0" fillId="0" fontId="1" numFmtId="0" xfId="0" applyAlignment="1" applyFont="1">
      <alignment readingOrder="0"/>
    </xf>
    <xf borderId="0" fillId="0" fontId="1" numFmtId="165" xfId="0" applyFont="1" applyNumberFormat="1"/>
    <xf borderId="0" fillId="0" fontId="1" numFmtId="165" xfId="0" applyAlignment="1" applyFont="1" applyNumberFormat="1">
      <alignment readingOrder="0"/>
    </xf>
    <xf borderId="0" fillId="0" fontId="3" numFmtId="0" xfId="0" applyAlignment="1" applyFont="1">
      <alignment readingOrder="0"/>
    </xf>
    <xf borderId="0" fillId="0" fontId="3" numFmtId="0" xfId="0" applyFont="1"/>
    <xf borderId="0" fillId="0" fontId="1" numFmtId="0" xfId="0" applyFont="1"/>
    <xf borderId="0" fillId="0" fontId="1" numFmtId="166" xfId="0" applyFont="1" applyNumberFormat="1"/>
    <xf borderId="0" fillId="0" fontId="1" numFmtId="166" xfId="0" applyAlignment="1" applyFont="1" applyNumberFormat="1">
      <alignment readingOrder="0"/>
    </xf>
    <xf borderId="0" fillId="0" fontId="3" numFmtId="166" xfId="0" applyAlignment="1" applyFont="1" applyNumberFormat="1">
      <alignment readingOrder="0"/>
    </xf>
    <xf borderId="0" fillId="0" fontId="1" numFmtId="0" xfId="0" applyAlignment="1" applyFont="1">
      <alignment readingOrder="0"/>
    </xf>
    <xf borderId="0" fillId="0" fontId="4" numFmtId="0" xfId="0" applyAlignment="1" applyFont="1">
      <alignment readingOrder="0"/>
    </xf>
    <xf borderId="0" fillId="0" fontId="1" numFmtId="167" xfId="0" applyAlignment="1" applyFont="1" applyNumberFormat="1">
      <alignment readingOrder="0"/>
    </xf>
    <xf borderId="0" fillId="0" fontId="5" numFmtId="0" xfId="0" applyAlignment="1" applyFont="1">
      <alignment readingOrder="0"/>
    </xf>
    <xf borderId="0" fillId="0" fontId="1" numFmtId="168" xfId="0" applyAlignment="1" applyFont="1" applyNumberFormat="1">
      <alignment readingOrder="0"/>
    </xf>
    <xf borderId="0" fillId="8" fontId="1" numFmtId="0" xfId="0" applyAlignment="1" applyFill="1" applyFont="1">
      <alignment readingOrder="0"/>
    </xf>
    <xf borderId="0" fillId="0" fontId="6" numFmtId="0" xfId="0" applyAlignment="1" applyFont="1">
      <alignment readingOrder="0" vertical="bottom"/>
    </xf>
    <xf borderId="0" fillId="0" fontId="6" numFmtId="0" xfId="0" applyAlignment="1" applyFont="1">
      <alignment horizontal="right" readingOrder="0" vertical="bottom"/>
    </xf>
  </cellXfs>
  <cellStyles count="1">
    <cellStyle xfId="0" name="Normal" builtinId="0"/>
  </cellStyles>
  <dxfs count="7">
    <dxf>
      <font/>
      <fill>
        <patternFill patternType="solid">
          <fgColor rgb="FFEA9999"/>
          <bgColor rgb="FFEA9999"/>
        </patternFill>
      </fill>
      <border/>
    </dxf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356854"/>
          <bgColor rgb="FF356854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6F8F9"/>
          <bgColor rgb="FFF6F8F9"/>
        </patternFill>
      </fill>
      <border/>
    </dxf>
    <dxf>
      <border>
        <left style="thin">
          <color rgb="FF356854"/>
        </left>
        <right style="thin">
          <color rgb="FF356854"/>
        </right>
        <top style="thin">
          <color rgb="FF356854"/>
        </top>
        <bottom style="thin">
          <color rgb="FF356854"/>
        </bottom>
      </border>
    </dxf>
  </dxfs>
  <tableStyles count="1">
    <tableStyle count="4" pivot="0" name="summery-style">
      <tableStyleElement dxfId="3" type="headerRow"/>
      <tableStyleElement dxfId="4" type="firstRowStripe"/>
      <tableStyleElement dxfId="5" type="secondRowStripe"/>
      <tableStyleElement dxfId="6" size="0" type="wholeTable"/>
    </tableStyle>
  </tableStyles>
</styleSheet>
</file>

<file path=xl/_rels/workbook.xml.rels><?xml version="1.0" encoding="UTF-8" standalone="yes"?><Relationships xmlns="http://schemas.openxmlformats.org/package/2006/relationships"><Relationship Id="rId40" Type="http://schemas.openxmlformats.org/officeDocument/2006/relationships/worksheet" Target="worksheets/sheet37.xml"/><Relationship Id="rId190" Type="http://schemas.openxmlformats.org/officeDocument/2006/relationships/worksheet" Target="worksheets/sheet187.xml"/><Relationship Id="rId42" Type="http://schemas.openxmlformats.org/officeDocument/2006/relationships/worksheet" Target="worksheets/sheet39.xml"/><Relationship Id="rId41" Type="http://schemas.openxmlformats.org/officeDocument/2006/relationships/worksheet" Target="worksheets/sheet38.xml"/><Relationship Id="rId44" Type="http://schemas.openxmlformats.org/officeDocument/2006/relationships/worksheet" Target="worksheets/sheet41.xml"/><Relationship Id="rId194" Type="http://schemas.openxmlformats.org/officeDocument/2006/relationships/worksheet" Target="worksheets/sheet191.xml"/><Relationship Id="rId43" Type="http://schemas.openxmlformats.org/officeDocument/2006/relationships/worksheet" Target="worksheets/sheet40.xml"/><Relationship Id="rId193" Type="http://schemas.openxmlformats.org/officeDocument/2006/relationships/worksheet" Target="worksheets/sheet190.xml"/><Relationship Id="rId46" Type="http://schemas.openxmlformats.org/officeDocument/2006/relationships/worksheet" Target="worksheets/sheet43.xml"/><Relationship Id="rId192" Type="http://schemas.openxmlformats.org/officeDocument/2006/relationships/worksheet" Target="worksheets/sheet189.xml"/><Relationship Id="rId45" Type="http://schemas.openxmlformats.org/officeDocument/2006/relationships/worksheet" Target="worksheets/sheet42.xml"/><Relationship Id="rId191" Type="http://schemas.openxmlformats.org/officeDocument/2006/relationships/worksheet" Target="worksheets/sheet188.xml"/><Relationship Id="rId48" Type="http://schemas.openxmlformats.org/officeDocument/2006/relationships/worksheet" Target="worksheets/sheet45.xml"/><Relationship Id="rId187" Type="http://schemas.openxmlformats.org/officeDocument/2006/relationships/worksheet" Target="worksheets/sheet184.xml"/><Relationship Id="rId47" Type="http://schemas.openxmlformats.org/officeDocument/2006/relationships/worksheet" Target="worksheets/sheet44.xml"/><Relationship Id="rId186" Type="http://schemas.openxmlformats.org/officeDocument/2006/relationships/worksheet" Target="worksheets/sheet183.xml"/><Relationship Id="rId185" Type="http://schemas.openxmlformats.org/officeDocument/2006/relationships/worksheet" Target="worksheets/sheet182.xml"/><Relationship Id="rId49" Type="http://schemas.openxmlformats.org/officeDocument/2006/relationships/worksheet" Target="worksheets/sheet46.xml"/><Relationship Id="rId184" Type="http://schemas.openxmlformats.org/officeDocument/2006/relationships/worksheet" Target="worksheets/sheet181.xml"/><Relationship Id="rId189" Type="http://schemas.openxmlformats.org/officeDocument/2006/relationships/worksheet" Target="worksheets/sheet186.xml"/><Relationship Id="rId188" Type="http://schemas.openxmlformats.org/officeDocument/2006/relationships/worksheet" Target="worksheets/sheet185.xml"/><Relationship Id="rId31" Type="http://schemas.openxmlformats.org/officeDocument/2006/relationships/worksheet" Target="worksheets/sheet28.xml"/><Relationship Id="rId30" Type="http://schemas.openxmlformats.org/officeDocument/2006/relationships/worksheet" Target="worksheets/sheet27.xml"/><Relationship Id="rId33" Type="http://schemas.openxmlformats.org/officeDocument/2006/relationships/worksheet" Target="worksheets/sheet30.xml"/><Relationship Id="rId183" Type="http://schemas.openxmlformats.org/officeDocument/2006/relationships/worksheet" Target="worksheets/sheet180.xml"/><Relationship Id="rId32" Type="http://schemas.openxmlformats.org/officeDocument/2006/relationships/worksheet" Target="worksheets/sheet29.xml"/><Relationship Id="rId182" Type="http://schemas.openxmlformats.org/officeDocument/2006/relationships/worksheet" Target="worksheets/sheet179.xml"/><Relationship Id="rId35" Type="http://schemas.openxmlformats.org/officeDocument/2006/relationships/worksheet" Target="worksheets/sheet32.xml"/><Relationship Id="rId181" Type="http://schemas.openxmlformats.org/officeDocument/2006/relationships/worksheet" Target="worksheets/sheet178.xml"/><Relationship Id="rId34" Type="http://schemas.openxmlformats.org/officeDocument/2006/relationships/worksheet" Target="worksheets/sheet31.xml"/><Relationship Id="rId180" Type="http://schemas.openxmlformats.org/officeDocument/2006/relationships/worksheet" Target="worksheets/sheet177.xml"/><Relationship Id="rId37" Type="http://schemas.openxmlformats.org/officeDocument/2006/relationships/worksheet" Target="worksheets/sheet34.xml"/><Relationship Id="rId176" Type="http://schemas.openxmlformats.org/officeDocument/2006/relationships/worksheet" Target="worksheets/sheet173.xml"/><Relationship Id="rId297" Type="http://schemas.openxmlformats.org/officeDocument/2006/relationships/worksheet" Target="worksheets/sheet294.xml"/><Relationship Id="rId36" Type="http://schemas.openxmlformats.org/officeDocument/2006/relationships/worksheet" Target="worksheets/sheet33.xml"/><Relationship Id="rId175" Type="http://schemas.openxmlformats.org/officeDocument/2006/relationships/worksheet" Target="worksheets/sheet172.xml"/><Relationship Id="rId296" Type="http://schemas.openxmlformats.org/officeDocument/2006/relationships/worksheet" Target="worksheets/sheet293.xml"/><Relationship Id="rId39" Type="http://schemas.openxmlformats.org/officeDocument/2006/relationships/worksheet" Target="worksheets/sheet36.xml"/><Relationship Id="rId174" Type="http://schemas.openxmlformats.org/officeDocument/2006/relationships/worksheet" Target="worksheets/sheet171.xml"/><Relationship Id="rId295" Type="http://schemas.openxmlformats.org/officeDocument/2006/relationships/worksheet" Target="worksheets/sheet292.xml"/><Relationship Id="rId38" Type="http://schemas.openxmlformats.org/officeDocument/2006/relationships/worksheet" Target="worksheets/sheet35.xml"/><Relationship Id="rId173" Type="http://schemas.openxmlformats.org/officeDocument/2006/relationships/worksheet" Target="worksheets/sheet170.xml"/><Relationship Id="rId294" Type="http://schemas.openxmlformats.org/officeDocument/2006/relationships/worksheet" Target="worksheets/sheet291.xml"/><Relationship Id="rId179" Type="http://schemas.openxmlformats.org/officeDocument/2006/relationships/worksheet" Target="worksheets/sheet176.xml"/><Relationship Id="rId178" Type="http://schemas.openxmlformats.org/officeDocument/2006/relationships/worksheet" Target="worksheets/sheet175.xml"/><Relationship Id="rId299" Type="http://schemas.openxmlformats.org/officeDocument/2006/relationships/worksheet" Target="worksheets/sheet296.xml"/><Relationship Id="rId177" Type="http://schemas.openxmlformats.org/officeDocument/2006/relationships/worksheet" Target="worksheets/sheet174.xml"/><Relationship Id="rId298" Type="http://schemas.openxmlformats.org/officeDocument/2006/relationships/worksheet" Target="worksheets/sheet295.xml"/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26" Type="http://schemas.openxmlformats.org/officeDocument/2006/relationships/worksheet" Target="worksheets/sheet23.xml"/><Relationship Id="rId25" Type="http://schemas.openxmlformats.org/officeDocument/2006/relationships/worksheet" Target="worksheets/sheet22.xml"/><Relationship Id="rId28" Type="http://schemas.openxmlformats.org/officeDocument/2006/relationships/worksheet" Target="worksheets/sheet25.xml"/><Relationship Id="rId27" Type="http://schemas.openxmlformats.org/officeDocument/2006/relationships/worksheet" Target="worksheets/sheet24.xml"/><Relationship Id="rId29" Type="http://schemas.openxmlformats.org/officeDocument/2006/relationships/worksheet" Target="worksheets/sheet26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98" Type="http://schemas.openxmlformats.org/officeDocument/2006/relationships/worksheet" Target="worksheets/sheet195.xml"/><Relationship Id="rId14" Type="http://schemas.openxmlformats.org/officeDocument/2006/relationships/worksheet" Target="worksheets/sheet11.xml"/><Relationship Id="rId197" Type="http://schemas.openxmlformats.org/officeDocument/2006/relationships/worksheet" Target="worksheets/sheet194.xml"/><Relationship Id="rId17" Type="http://schemas.openxmlformats.org/officeDocument/2006/relationships/worksheet" Target="worksheets/sheet14.xml"/><Relationship Id="rId196" Type="http://schemas.openxmlformats.org/officeDocument/2006/relationships/worksheet" Target="worksheets/sheet193.xml"/><Relationship Id="rId16" Type="http://schemas.openxmlformats.org/officeDocument/2006/relationships/worksheet" Target="worksheets/sheet13.xml"/><Relationship Id="rId195" Type="http://schemas.openxmlformats.org/officeDocument/2006/relationships/worksheet" Target="worksheets/sheet192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Relationship Id="rId199" Type="http://schemas.openxmlformats.org/officeDocument/2006/relationships/worksheet" Target="worksheets/sheet196.xml"/><Relationship Id="rId84" Type="http://schemas.openxmlformats.org/officeDocument/2006/relationships/worksheet" Target="worksheets/sheet81.xml"/><Relationship Id="rId83" Type="http://schemas.openxmlformats.org/officeDocument/2006/relationships/worksheet" Target="worksheets/sheet80.xml"/><Relationship Id="rId86" Type="http://schemas.openxmlformats.org/officeDocument/2006/relationships/worksheet" Target="worksheets/sheet83.xml"/><Relationship Id="rId85" Type="http://schemas.openxmlformats.org/officeDocument/2006/relationships/worksheet" Target="worksheets/sheet82.xml"/><Relationship Id="rId88" Type="http://schemas.openxmlformats.org/officeDocument/2006/relationships/worksheet" Target="worksheets/sheet85.xml"/><Relationship Id="rId150" Type="http://schemas.openxmlformats.org/officeDocument/2006/relationships/worksheet" Target="worksheets/sheet147.xml"/><Relationship Id="rId271" Type="http://schemas.openxmlformats.org/officeDocument/2006/relationships/worksheet" Target="worksheets/sheet268.xml"/><Relationship Id="rId87" Type="http://schemas.openxmlformats.org/officeDocument/2006/relationships/worksheet" Target="worksheets/sheet84.xml"/><Relationship Id="rId270" Type="http://schemas.openxmlformats.org/officeDocument/2006/relationships/worksheet" Target="worksheets/sheet267.xml"/><Relationship Id="rId89" Type="http://schemas.openxmlformats.org/officeDocument/2006/relationships/worksheet" Target="worksheets/sheet86.xml"/><Relationship Id="rId80" Type="http://schemas.openxmlformats.org/officeDocument/2006/relationships/worksheet" Target="worksheets/sheet77.xml"/><Relationship Id="rId82" Type="http://schemas.openxmlformats.org/officeDocument/2006/relationships/worksheet" Target="worksheets/sheet79.xml"/><Relationship Id="rId81" Type="http://schemas.openxmlformats.org/officeDocument/2006/relationships/worksheet" Target="worksheets/sheet78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149" Type="http://schemas.openxmlformats.org/officeDocument/2006/relationships/worksheet" Target="worksheets/sheet146.xml"/><Relationship Id="rId4" Type="http://schemas.openxmlformats.org/officeDocument/2006/relationships/worksheet" Target="worksheets/sheet1.xml"/><Relationship Id="rId148" Type="http://schemas.openxmlformats.org/officeDocument/2006/relationships/worksheet" Target="worksheets/sheet145.xml"/><Relationship Id="rId269" Type="http://schemas.openxmlformats.org/officeDocument/2006/relationships/worksheet" Target="worksheets/sheet266.xml"/><Relationship Id="rId9" Type="http://schemas.openxmlformats.org/officeDocument/2006/relationships/worksheet" Target="worksheets/sheet6.xml"/><Relationship Id="rId143" Type="http://schemas.openxmlformats.org/officeDocument/2006/relationships/worksheet" Target="worksheets/sheet140.xml"/><Relationship Id="rId264" Type="http://schemas.openxmlformats.org/officeDocument/2006/relationships/worksheet" Target="worksheets/sheet261.xml"/><Relationship Id="rId142" Type="http://schemas.openxmlformats.org/officeDocument/2006/relationships/worksheet" Target="worksheets/sheet139.xml"/><Relationship Id="rId263" Type="http://schemas.openxmlformats.org/officeDocument/2006/relationships/worksheet" Target="worksheets/sheet260.xml"/><Relationship Id="rId141" Type="http://schemas.openxmlformats.org/officeDocument/2006/relationships/worksheet" Target="worksheets/sheet138.xml"/><Relationship Id="rId262" Type="http://schemas.openxmlformats.org/officeDocument/2006/relationships/worksheet" Target="worksheets/sheet259.xml"/><Relationship Id="rId140" Type="http://schemas.openxmlformats.org/officeDocument/2006/relationships/worksheet" Target="worksheets/sheet137.xml"/><Relationship Id="rId261" Type="http://schemas.openxmlformats.org/officeDocument/2006/relationships/worksheet" Target="worksheets/sheet258.xml"/><Relationship Id="rId5" Type="http://schemas.openxmlformats.org/officeDocument/2006/relationships/worksheet" Target="worksheets/sheet2.xml"/><Relationship Id="rId147" Type="http://schemas.openxmlformats.org/officeDocument/2006/relationships/worksheet" Target="worksheets/sheet144.xml"/><Relationship Id="rId268" Type="http://schemas.openxmlformats.org/officeDocument/2006/relationships/worksheet" Target="worksheets/sheet265.xml"/><Relationship Id="rId6" Type="http://schemas.openxmlformats.org/officeDocument/2006/relationships/worksheet" Target="worksheets/sheet3.xml"/><Relationship Id="rId146" Type="http://schemas.openxmlformats.org/officeDocument/2006/relationships/worksheet" Target="worksheets/sheet143.xml"/><Relationship Id="rId267" Type="http://schemas.openxmlformats.org/officeDocument/2006/relationships/worksheet" Target="worksheets/sheet264.xml"/><Relationship Id="rId7" Type="http://schemas.openxmlformats.org/officeDocument/2006/relationships/worksheet" Target="worksheets/sheet4.xml"/><Relationship Id="rId145" Type="http://schemas.openxmlformats.org/officeDocument/2006/relationships/worksheet" Target="worksheets/sheet142.xml"/><Relationship Id="rId266" Type="http://schemas.openxmlformats.org/officeDocument/2006/relationships/worksheet" Target="worksheets/sheet263.xml"/><Relationship Id="rId8" Type="http://schemas.openxmlformats.org/officeDocument/2006/relationships/worksheet" Target="worksheets/sheet5.xml"/><Relationship Id="rId144" Type="http://schemas.openxmlformats.org/officeDocument/2006/relationships/worksheet" Target="worksheets/sheet141.xml"/><Relationship Id="rId265" Type="http://schemas.openxmlformats.org/officeDocument/2006/relationships/worksheet" Target="worksheets/sheet262.xml"/><Relationship Id="rId73" Type="http://schemas.openxmlformats.org/officeDocument/2006/relationships/worksheet" Target="worksheets/sheet70.xml"/><Relationship Id="rId72" Type="http://schemas.openxmlformats.org/officeDocument/2006/relationships/worksheet" Target="worksheets/sheet69.xml"/><Relationship Id="rId75" Type="http://schemas.openxmlformats.org/officeDocument/2006/relationships/worksheet" Target="worksheets/sheet72.xml"/><Relationship Id="rId74" Type="http://schemas.openxmlformats.org/officeDocument/2006/relationships/worksheet" Target="worksheets/sheet71.xml"/><Relationship Id="rId77" Type="http://schemas.openxmlformats.org/officeDocument/2006/relationships/worksheet" Target="worksheets/sheet74.xml"/><Relationship Id="rId260" Type="http://schemas.openxmlformats.org/officeDocument/2006/relationships/worksheet" Target="worksheets/sheet257.xml"/><Relationship Id="rId76" Type="http://schemas.openxmlformats.org/officeDocument/2006/relationships/worksheet" Target="worksheets/sheet73.xml"/><Relationship Id="rId79" Type="http://schemas.openxmlformats.org/officeDocument/2006/relationships/worksheet" Target="worksheets/sheet76.xml"/><Relationship Id="rId78" Type="http://schemas.openxmlformats.org/officeDocument/2006/relationships/worksheet" Target="worksheets/sheet75.xml"/><Relationship Id="rId71" Type="http://schemas.openxmlformats.org/officeDocument/2006/relationships/worksheet" Target="worksheets/sheet68.xml"/><Relationship Id="rId70" Type="http://schemas.openxmlformats.org/officeDocument/2006/relationships/worksheet" Target="worksheets/sheet67.xml"/><Relationship Id="rId139" Type="http://schemas.openxmlformats.org/officeDocument/2006/relationships/worksheet" Target="worksheets/sheet136.xml"/><Relationship Id="rId138" Type="http://schemas.openxmlformats.org/officeDocument/2006/relationships/worksheet" Target="worksheets/sheet135.xml"/><Relationship Id="rId259" Type="http://schemas.openxmlformats.org/officeDocument/2006/relationships/worksheet" Target="worksheets/sheet256.xml"/><Relationship Id="rId137" Type="http://schemas.openxmlformats.org/officeDocument/2006/relationships/worksheet" Target="worksheets/sheet134.xml"/><Relationship Id="rId258" Type="http://schemas.openxmlformats.org/officeDocument/2006/relationships/worksheet" Target="worksheets/sheet255.xml"/><Relationship Id="rId132" Type="http://schemas.openxmlformats.org/officeDocument/2006/relationships/worksheet" Target="worksheets/sheet129.xml"/><Relationship Id="rId253" Type="http://schemas.openxmlformats.org/officeDocument/2006/relationships/worksheet" Target="worksheets/sheet250.xml"/><Relationship Id="rId131" Type="http://schemas.openxmlformats.org/officeDocument/2006/relationships/worksheet" Target="worksheets/sheet128.xml"/><Relationship Id="rId252" Type="http://schemas.openxmlformats.org/officeDocument/2006/relationships/worksheet" Target="worksheets/sheet249.xml"/><Relationship Id="rId130" Type="http://schemas.openxmlformats.org/officeDocument/2006/relationships/worksheet" Target="worksheets/sheet127.xml"/><Relationship Id="rId251" Type="http://schemas.openxmlformats.org/officeDocument/2006/relationships/worksheet" Target="worksheets/sheet248.xml"/><Relationship Id="rId250" Type="http://schemas.openxmlformats.org/officeDocument/2006/relationships/worksheet" Target="worksheets/sheet247.xml"/><Relationship Id="rId136" Type="http://schemas.openxmlformats.org/officeDocument/2006/relationships/worksheet" Target="worksheets/sheet133.xml"/><Relationship Id="rId257" Type="http://schemas.openxmlformats.org/officeDocument/2006/relationships/worksheet" Target="worksheets/sheet254.xml"/><Relationship Id="rId135" Type="http://schemas.openxmlformats.org/officeDocument/2006/relationships/worksheet" Target="worksheets/sheet132.xml"/><Relationship Id="rId256" Type="http://schemas.openxmlformats.org/officeDocument/2006/relationships/worksheet" Target="worksheets/sheet253.xml"/><Relationship Id="rId134" Type="http://schemas.openxmlformats.org/officeDocument/2006/relationships/worksheet" Target="worksheets/sheet131.xml"/><Relationship Id="rId255" Type="http://schemas.openxmlformats.org/officeDocument/2006/relationships/worksheet" Target="worksheets/sheet252.xml"/><Relationship Id="rId133" Type="http://schemas.openxmlformats.org/officeDocument/2006/relationships/worksheet" Target="worksheets/sheet130.xml"/><Relationship Id="rId254" Type="http://schemas.openxmlformats.org/officeDocument/2006/relationships/worksheet" Target="worksheets/sheet251.xml"/><Relationship Id="rId62" Type="http://schemas.openxmlformats.org/officeDocument/2006/relationships/worksheet" Target="worksheets/sheet59.xml"/><Relationship Id="rId61" Type="http://schemas.openxmlformats.org/officeDocument/2006/relationships/worksheet" Target="worksheets/sheet58.xml"/><Relationship Id="rId64" Type="http://schemas.openxmlformats.org/officeDocument/2006/relationships/worksheet" Target="worksheets/sheet61.xml"/><Relationship Id="rId63" Type="http://schemas.openxmlformats.org/officeDocument/2006/relationships/worksheet" Target="worksheets/sheet60.xml"/><Relationship Id="rId66" Type="http://schemas.openxmlformats.org/officeDocument/2006/relationships/worksheet" Target="worksheets/sheet63.xml"/><Relationship Id="rId172" Type="http://schemas.openxmlformats.org/officeDocument/2006/relationships/worksheet" Target="worksheets/sheet169.xml"/><Relationship Id="rId293" Type="http://schemas.openxmlformats.org/officeDocument/2006/relationships/worksheet" Target="worksheets/sheet290.xml"/><Relationship Id="rId65" Type="http://schemas.openxmlformats.org/officeDocument/2006/relationships/worksheet" Target="worksheets/sheet62.xml"/><Relationship Id="rId171" Type="http://schemas.openxmlformats.org/officeDocument/2006/relationships/worksheet" Target="worksheets/sheet168.xml"/><Relationship Id="rId292" Type="http://schemas.openxmlformats.org/officeDocument/2006/relationships/worksheet" Target="worksheets/sheet289.xml"/><Relationship Id="rId68" Type="http://schemas.openxmlformats.org/officeDocument/2006/relationships/worksheet" Target="worksheets/sheet65.xml"/><Relationship Id="rId170" Type="http://schemas.openxmlformats.org/officeDocument/2006/relationships/worksheet" Target="worksheets/sheet167.xml"/><Relationship Id="rId291" Type="http://schemas.openxmlformats.org/officeDocument/2006/relationships/worksheet" Target="worksheets/sheet288.xml"/><Relationship Id="rId67" Type="http://schemas.openxmlformats.org/officeDocument/2006/relationships/worksheet" Target="worksheets/sheet64.xml"/><Relationship Id="rId290" Type="http://schemas.openxmlformats.org/officeDocument/2006/relationships/worksheet" Target="worksheets/sheet287.xml"/><Relationship Id="rId60" Type="http://schemas.openxmlformats.org/officeDocument/2006/relationships/worksheet" Target="worksheets/sheet57.xml"/><Relationship Id="rId165" Type="http://schemas.openxmlformats.org/officeDocument/2006/relationships/worksheet" Target="worksheets/sheet162.xml"/><Relationship Id="rId286" Type="http://schemas.openxmlformats.org/officeDocument/2006/relationships/worksheet" Target="worksheets/sheet283.xml"/><Relationship Id="rId69" Type="http://schemas.openxmlformats.org/officeDocument/2006/relationships/worksheet" Target="worksheets/sheet66.xml"/><Relationship Id="rId164" Type="http://schemas.openxmlformats.org/officeDocument/2006/relationships/worksheet" Target="worksheets/sheet161.xml"/><Relationship Id="rId285" Type="http://schemas.openxmlformats.org/officeDocument/2006/relationships/worksheet" Target="worksheets/sheet282.xml"/><Relationship Id="rId163" Type="http://schemas.openxmlformats.org/officeDocument/2006/relationships/worksheet" Target="worksheets/sheet160.xml"/><Relationship Id="rId284" Type="http://schemas.openxmlformats.org/officeDocument/2006/relationships/worksheet" Target="worksheets/sheet281.xml"/><Relationship Id="rId162" Type="http://schemas.openxmlformats.org/officeDocument/2006/relationships/worksheet" Target="worksheets/sheet159.xml"/><Relationship Id="rId283" Type="http://schemas.openxmlformats.org/officeDocument/2006/relationships/worksheet" Target="worksheets/sheet280.xml"/><Relationship Id="rId169" Type="http://schemas.openxmlformats.org/officeDocument/2006/relationships/worksheet" Target="worksheets/sheet166.xml"/><Relationship Id="rId168" Type="http://schemas.openxmlformats.org/officeDocument/2006/relationships/worksheet" Target="worksheets/sheet165.xml"/><Relationship Id="rId289" Type="http://schemas.openxmlformats.org/officeDocument/2006/relationships/worksheet" Target="worksheets/sheet286.xml"/><Relationship Id="rId167" Type="http://schemas.openxmlformats.org/officeDocument/2006/relationships/worksheet" Target="worksheets/sheet164.xml"/><Relationship Id="rId288" Type="http://schemas.openxmlformats.org/officeDocument/2006/relationships/worksheet" Target="worksheets/sheet285.xml"/><Relationship Id="rId166" Type="http://schemas.openxmlformats.org/officeDocument/2006/relationships/worksheet" Target="worksheets/sheet163.xml"/><Relationship Id="rId287" Type="http://schemas.openxmlformats.org/officeDocument/2006/relationships/worksheet" Target="worksheets/sheet284.xml"/><Relationship Id="rId51" Type="http://schemas.openxmlformats.org/officeDocument/2006/relationships/worksheet" Target="worksheets/sheet48.xml"/><Relationship Id="rId50" Type="http://schemas.openxmlformats.org/officeDocument/2006/relationships/worksheet" Target="worksheets/sheet47.xml"/><Relationship Id="rId53" Type="http://schemas.openxmlformats.org/officeDocument/2006/relationships/worksheet" Target="worksheets/sheet50.xml"/><Relationship Id="rId52" Type="http://schemas.openxmlformats.org/officeDocument/2006/relationships/worksheet" Target="worksheets/sheet49.xml"/><Relationship Id="rId55" Type="http://schemas.openxmlformats.org/officeDocument/2006/relationships/worksheet" Target="worksheets/sheet52.xml"/><Relationship Id="rId161" Type="http://schemas.openxmlformats.org/officeDocument/2006/relationships/worksheet" Target="worksheets/sheet158.xml"/><Relationship Id="rId282" Type="http://schemas.openxmlformats.org/officeDocument/2006/relationships/worksheet" Target="worksheets/sheet279.xml"/><Relationship Id="rId54" Type="http://schemas.openxmlformats.org/officeDocument/2006/relationships/worksheet" Target="worksheets/sheet51.xml"/><Relationship Id="rId160" Type="http://schemas.openxmlformats.org/officeDocument/2006/relationships/worksheet" Target="worksheets/sheet157.xml"/><Relationship Id="rId281" Type="http://schemas.openxmlformats.org/officeDocument/2006/relationships/worksheet" Target="worksheets/sheet278.xml"/><Relationship Id="rId57" Type="http://schemas.openxmlformats.org/officeDocument/2006/relationships/worksheet" Target="worksheets/sheet54.xml"/><Relationship Id="rId280" Type="http://schemas.openxmlformats.org/officeDocument/2006/relationships/worksheet" Target="worksheets/sheet277.xml"/><Relationship Id="rId56" Type="http://schemas.openxmlformats.org/officeDocument/2006/relationships/worksheet" Target="worksheets/sheet53.xml"/><Relationship Id="rId159" Type="http://schemas.openxmlformats.org/officeDocument/2006/relationships/worksheet" Target="worksheets/sheet156.xml"/><Relationship Id="rId59" Type="http://schemas.openxmlformats.org/officeDocument/2006/relationships/worksheet" Target="worksheets/sheet56.xml"/><Relationship Id="rId154" Type="http://schemas.openxmlformats.org/officeDocument/2006/relationships/worksheet" Target="worksheets/sheet151.xml"/><Relationship Id="rId275" Type="http://schemas.openxmlformats.org/officeDocument/2006/relationships/worksheet" Target="worksheets/sheet272.xml"/><Relationship Id="rId58" Type="http://schemas.openxmlformats.org/officeDocument/2006/relationships/worksheet" Target="worksheets/sheet55.xml"/><Relationship Id="rId153" Type="http://schemas.openxmlformats.org/officeDocument/2006/relationships/worksheet" Target="worksheets/sheet150.xml"/><Relationship Id="rId274" Type="http://schemas.openxmlformats.org/officeDocument/2006/relationships/worksheet" Target="worksheets/sheet271.xml"/><Relationship Id="rId152" Type="http://schemas.openxmlformats.org/officeDocument/2006/relationships/worksheet" Target="worksheets/sheet149.xml"/><Relationship Id="rId273" Type="http://schemas.openxmlformats.org/officeDocument/2006/relationships/worksheet" Target="worksheets/sheet270.xml"/><Relationship Id="rId151" Type="http://schemas.openxmlformats.org/officeDocument/2006/relationships/worksheet" Target="worksheets/sheet148.xml"/><Relationship Id="rId272" Type="http://schemas.openxmlformats.org/officeDocument/2006/relationships/worksheet" Target="worksheets/sheet269.xml"/><Relationship Id="rId158" Type="http://schemas.openxmlformats.org/officeDocument/2006/relationships/worksheet" Target="worksheets/sheet155.xml"/><Relationship Id="rId279" Type="http://schemas.openxmlformats.org/officeDocument/2006/relationships/worksheet" Target="worksheets/sheet276.xml"/><Relationship Id="rId157" Type="http://schemas.openxmlformats.org/officeDocument/2006/relationships/worksheet" Target="worksheets/sheet154.xml"/><Relationship Id="rId278" Type="http://schemas.openxmlformats.org/officeDocument/2006/relationships/worksheet" Target="worksheets/sheet275.xml"/><Relationship Id="rId156" Type="http://schemas.openxmlformats.org/officeDocument/2006/relationships/worksheet" Target="worksheets/sheet153.xml"/><Relationship Id="rId277" Type="http://schemas.openxmlformats.org/officeDocument/2006/relationships/worksheet" Target="worksheets/sheet274.xml"/><Relationship Id="rId155" Type="http://schemas.openxmlformats.org/officeDocument/2006/relationships/worksheet" Target="worksheets/sheet152.xml"/><Relationship Id="rId276" Type="http://schemas.openxmlformats.org/officeDocument/2006/relationships/worksheet" Target="worksheets/sheet273.xml"/><Relationship Id="rId107" Type="http://schemas.openxmlformats.org/officeDocument/2006/relationships/worksheet" Target="worksheets/sheet104.xml"/><Relationship Id="rId228" Type="http://schemas.openxmlformats.org/officeDocument/2006/relationships/worksheet" Target="worksheets/sheet225.xml"/><Relationship Id="rId349" Type="http://schemas.openxmlformats.org/officeDocument/2006/relationships/worksheet" Target="worksheets/sheet346.xml"/><Relationship Id="rId106" Type="http://schemas.openxmlformats.org/officeDocument/2006/relationships/worksheet" Target="worksheets/sheet103.xml"/><Relationship Id="rId227" Type="http://schemas.openxmlformats.org/officeDocument/2006/relationships/worksheet" Target="worksheets/sheet224.xml"/><Relationship Id="rId348" Type="http://schemas.openxmlformats.org/officeDocument/2006/relationships/worksheet" Target="worksheets/sheet345.xml"/><Relationship Id="rId105" Type="http://schemas.openxmlformats.org/officeDocument/2006/relationships/worksheet" Target="worksheets/sheet102.xml"/><Relationship Id="rId226" Type="http://schemas.openxmlformats.org/officeDocument/2006/relationships/worksheet" Target="worksheets/sheet223.xml"/><Relationship Id="rId347" Type="http://schemas.openxmlformats.org/officeDocument/2006/relationships/worksheet" Target="worksheets/sheet344.xml"/><Relationship Id="rId104" Type="http://schemas.openxmlformats.org/officeDocument/2006/relationships/worksheet" Target="worksheets/sheet101.xml"/><Relationship Id="rId225" Type="http://schemas.openxmlformats.org/officeDocument/2006/relationships/worksheet" Target="worksheets/sheet222.xml"/><Relationship Id="rId346" Type="http://schemas.openxmlformats.org/officeDocument/2006/relationships/worksheet" Target="worksheets/sheet343.xml"/><Relationship Id="rId109" Type="http://schemas.openxmlformats.org/officeDocument/2006/relationships/worksheet" Target="worksheets/sheet106.xml"/><Relationship Id="rId108" Type="http://schemas.openxmlformats.org/officeDocument/2006/relationships/worksheet" Target="worksheets/sheet105.xml"/><Relationship Id="rId229" Type="http://schemas.openxmlformats.org/officeDocument/2006/relationships/worksheet" Target="worksheets/sheet226.xml"/><Relationship Id="rId220" Type="http://schemas.openxmlformats.org/officeDocument/2006/relationships/worksheet" Target="worksheets/sheet217.xml"/><Relationship Id="rId341" Type="http://schemas.openxmlformats.org/officeDocument/2006/relationships/worksheet" Target="worksheets/sheet338.xml"/><Relationship Id="rId340" Type="http://schemas.openxmlformats.org/officeDocument/2006/relationships/worksheet" Target="worksheets/sheet337.xml"/><Relationship Id="rId103" Type="http://schemas.openxmlformats.org/officeDocument/2006/relationships/worksheet" Target="worksheets/sheet100.xml"/><Relationship Id="rId224" Type="http://schemas.openxmlformats.org/officeDocument/2006/relationships/worksheet" Target="worksheets/sheet221.xml"/><Relationship Id="rId345" Type="http://schemas.openxmlformats.org/officeDocument/2006/relationships/worksheet" Target="worksheets/sheet342.xml"/><Relationship Id="rId102" Type="http://schemas.openxmlformats.org/officeDocument/2006/relationships/worksheet" Target="worksheets/sheet99.xml"/><Relationship Id="rId223" Type="http://schemas.openxmlformats.org/officeDocument/2006/relationships/worksheet" Target="worksheets/sheet220.xml"/><Relationship Id="rId344" Type="http://schemas.openxmlformats.org/officeDocument/2006/relationships/worksheet" Target="worksheets/sheet341.xml"/><Relationship Id="rId101" Type="http://schemas.openxmlformats.org/officeDocument/2006/relationships/worksheet" Target="worksheets/sheet98.xml"/><Relationship Id="rId222" Type="http://schemas.openxmlformats.org/officeDocument/2006/relationships/worksheet" Target="worksheets/sheet219.xml"/><Relationship Id="rId343" Type="http://schemas.openxmlformats.org/officeDocument/2006/relationships/worksheet" Target="worksheets/sheet340.xml"/><Relationship Id="rId100" Type="http://schemas.openxmlformats.org/officeDocument/2006/relationships/worksheet" Target="worksheets/sheet97.xml"/><Relationship Id="rId221" Type="http://schemas.openxmlformats.org/officeDocument/2006/relationships/worksheet" Target="worksheets/sheet218.xml"/><Relationship Id="rId342" Type="http://schemas.openxmlformats.org/officeDocument/2006/relationships/worksheet" Target="worksheets/sheet339.xml"/><Relationship Id="rId217" Type="http://schemas.openxmlformats.org/officeDocument/2006/relationships/worksheet" Target="worksheets/sheet214.xml"/><Relationship Id="rId338" Type="http://schemas.openxmlformats.org/officeDocument/2006/relationships/worksheet" Target="worksheets/sheet335.xml"/><Relationship Id="rId216" Type="http://schemas.openxmlformats.org/officeDocument/2006/relationships/worksheet" Target="worksheets/sheet213.xml"/><Relationship Id="rId337" Type="http://schemas.openxmlformats.org/officeDocument/2006/relationships/worksheet" Target="worksheets/sheet334.xml"/><Relationship Id="rId215" Type="http://schemas.openxmlformats.org/officeDocument/2006/relationships/worksheet" Target="worksheets/sheet212.xml"/><Relationship Id="rId336" Type="http://schemas.openxmlformats.org/officeDocument/2006/relationships/worksheet" Target="worksheets/sheet333.xml"/><Relationship Id="rId214" Type="http://schemas.openxmlformats.org/officeDocument/2006/relationships/worksheet" Target="worksheets/sheet211.xml"/><Relationship Id="rId335" Type="http://schemas.openxmlformats.org/officeDocument/2006/relationships/worksheet" Target="worksheets/sheet332.xml"/><Relationship Id="rId219" Type="http://schemas.openxmlformats.org/officeDocument/2006/relationships/worksheet" Target="worksheets/sheet216.xml"/><Relationship Id="rId218" Type="http://schemas.openxmlformats.org/officeDocument/2006/relationships/worksheet" Target="worksheets/sheet215.xml"/><Relationship Id="rId339" Type="http://schemas.openxmlformats.org/officeDocument/2006/relationships/worksheet" Target="worksheets/sheet336.xml"/><Relationship Id="rId330" Type="http://schemas.openxmlformats.org/officeDocument/2006/relationships/worksheet" Target="worksheets/sheet327.xml"/><Relationship Id="rId213" Type="http://schemas.openxmlformats.org/officeDocument/2006/relationships/worksheet" Target="worksheets/sheet210.xml"/><Relationship Id="rId334" Type="http://schemas.openxmlformats.org/officeDocument/2006/relationships/worksheet" Target="worksheets/sheet331.xml"/><Relationship Id="rId212" Type="http://schemas.openxmlformats.org/officeDocument/2006/relationships/worksheet" Target="worksheets/sheet209.xml"/><Relationship Id="rId333" Type="http://schemas.openxmlformats.org/officeDocument/2006/relationships/worksheet" Target="worksheets/sheet330.xml"/><Relationship Id="rId211" Type="http://schemas.openxmlformats.org/officeDocument/2006/relationships/worksheet" Target="worksheets/sheet208.xml"/><Relationship Id="rId332" Type="http://schemas.openxmlformats.org/officeDocument/2006/relationships/worksheet" Target="worksheets/sheet329.xml"/><Relationship Id="rId210" Type="http://schemas.openxmlformats.org/officeDocument/2006/relationships/worksheet" Target="worksheets/sheet207.xml"/><Relationship Id="rId331" Type="http://schemas.openxmlformats.org/officeDocument/2006/relationships/worksheet" Target="worksheets/sheet328.xml"/><Relationship Id="rId129" Type="http://schemas.openxmlformats.org/officeDocument/2006/relationships/worksheet" Target="worksheets/sheet126.xml"/><Relationship Id="rId128" Type="http://schemas.openxmlformats.org/officeDocument/2006/relationships/worksheet" Target="worksheets/sheet125.xml"/><Relationship Id="rId249" Type="http://schemas.openxmlformats.org/officeDocument/2006/relationships/worksheet" Target="worksheets/sheet246.xml"/><Relationship Id="rId127" Type="http://schemas.openxmlformats.org/officeDocument/2006/relationships/worksheet" Target="worksheets/sheet124.xml"/><Relationship Id="rId248" Type="http://schemas.openxmlformats.org/officeDocument/2006/relationships/worksheet" Target="worksheets/sheet245.xml"/><Relationship Id="rId126" Type="http://schemas.openxmlformats.org/officeDocument/2006/relationships/worksheet" Target="worksheets/sheet123.xml"/><Relationship Id="rId247" Type="http://schemas.openxmlformats.org/officeDocument/2006/relationships/worksheet" Target="worksheets/sheet244.xml"/><Relationship Id="rId121" Type="http://schemas.openxmlformats.org/officeDocument/2006/relationships/worksheet" Target="worksheets/sheet118.xml"/><Relationship Id="rId242" Type="http://schemas.openxmlformats.org/officeDocument/2006/relationships/worksheet" Target="worksheets/sheet239.xml"/><Relationship Id="rId120" Type="http://schemas.openxmlformats.org/officeDocument/2006/relationships/worksheet" Target="worksheets/sheet117.xml"/><Relationship Id="rId241" Type="http://schemas.openxmlformats.org/officeDocument/2006/relationships/worksheet" Target="worksheets/sheet238.xml"/><Relationship Id="rId240" Type="http://schemas.openxmlformats.org/officeDocument/2006/relationships/worksheet" Target="worksheets/sheet237.xml"/><Relationship Id="rId125" Type="http://schemas.openxmlformats.org/officeDocument/2006/relationships/worksheet" Target="worksheets/sheet122.xml"/><Relationship Id="rId246" Type="http://schemas.openxmlformats.org/officeDocument/2006/relationships/worksheet" Target="worksheets/sheet243.xml"/><Relationship Id="rId124" Type="http://schemas.openxmlformats.org/officeDocument/2006/relationships/worksheet" Target="worksheets/sheet121.xml"/><Relationship Id="rId245" Type="http://schemas.openxmlformats.org/officeDocument/2006/relationships/worksheet" Target="worksheets/sheet242.xml"/><Relationship Id="rId123" Type="http://schemas.openxmlformats.org/officeDocument/2006/relationships/worksheet" Target="worksheets/sheet120.xml"/><Relationship Id="rId244" Type="http://schemas.openxmlformats.org/officeDocument/2006/relationships/worksheet" Target="worksheets/sheet241.xml"/><Relationship Id="rId122" Type="http://schemas.openxmlformats.org/officeDocument/2006/relationships/worksheet" Target="worksheets/sheet119.xml"/><Relationship Id="rId243" Type="http://schemas.openxmlformats.org/officeDocument/2006/relationships/worksheet" Target="worksheets/sheet240.xml"/><Relationship Id="rId95" Type="http://schemas.openxmlformats.org/officeDocument/2006/relationships/worksheet" Target="worksheets/sheet92.xml"/><Relationship Id="rId94" Type="http://schemas.openxmlformats.org/officeDocument/2006/relationships/worksheet" Target="worksheets/sheet91.xml"/><Relationship Id="rId97" Type="http://schemas.openxmlformats.org/officeDocument/2006/relationships/worksheet" Target="worksheets/sheet94.xml"/><Relationship Id="rId96" Type="http://schemas.openxmlformats.org/officeDocument/2006/relationships/worksheet" Target="worksheets/sheet93.xml"/><Relationship Id="rId99" Type="http://schemas.openxmlformats.org/officeDocument/2006/relationships/worksheet" Target="worksheets/sheet96.xml"/><Relationship Id="rId98" Type="http://schemas.openxmlformats.org/officeDocument/2006/relationships/worksheet" Target="worksheets/sheet95.xml"/><Relationship Id="rId91" Type="http://schemas.openxmlformats.org/officeDocument/2006/relationships/worksheet" Target="worksheets/sheet88.xml"/><Relationship Id="rId90" Type="http://schemas.openxmlformats.org/officeDocument/2006/relationships/worksheet" Target="worksheets/sheet87.xml"/><Relationship Id="rId93" Type="http://schemas.openxmlformats.org/officeDocument/2006/relationships/worksheet" Target="worksheets/sheet90.xml"/><Relationship Id="rId92" Type="http://schemas.openxmlformats.org/officeDocument/2006/relationships/worksheet" Target="worksheets/sheet89.xml"/><Relationship Id="rId118" Type="http://schemas.openxmlformats.org/officeDocument/2006/relationships/worksheet" Target="worksheets/sheet115.xml"/><Relationship Id="rId239" Type="http://schemas.openxmlformats.org/officeDocument/2006/relationships/worksheet" Target="worksheets/sheet236.xml"/><Relationship Id="rId117" Type="http://schemas.openxmlformats.org/officeDocument/2006/relationships/worksheet" Target="worksheets/sheet114.xml"/><Relationship Id="rId238" Type="http://schemas.openxmlformats.org/officeDocument/2006/relationships/worksheet" Target="worksheets/sheet235.xml"/><Relationship Id="rId116" Type="http://schemas.openxmlformats.org/officeDocument/2006/relationships/worksheet" Target="worksheets/sheet113.xml"/><Relationship Id="rId237" Type="http://schemas.openxmlformats.org/officeDocument/2006/relationships/worksheet" Target="worksheets/sheet234.xml"/><Relationship Id="rId358" Type="http://schemas.openxmlformats.org/officeDocument/2006/relationships/worksheet" Target="worksheets/sheet355.xml"/><Relationship Id="rId115" Type="http://schemas.openxmlformats.org/officeDocument/2006/relationships/worksheet" Target="worksheets/sheet112.xml"/><Relationship Id="rId236" Type="http://schemas.openxmlformats.org/officeDocument/2006/relationships/worksheet" Target="worksheets/sheet233.xml"/><Relationship Id="rId357" Type="http://schemas.openxmlformats.org/officeDocument/2006/relationships/worksheet" Target="worksheets/sheet354.xml"/><Relationship Id="rId119" Type="http://schemas.openxmlformats.org/officeDocument/2006/relationships/worksheet" Target="worksheets/sheet116.xml"/><Relationship Id="rId110" Type="http://schemas.openxmlformats.org/officeDocument/2006/relationships/worksheet" Target="worksheets/sheet107.xml"/><Relationship Id="rId231" Type="http://schemas.openxmlformats.org/officeDocument/2006/relationships/worksheet" Target="worksheets/sheet228.xml"/><Relationship Id="rId352" Type="http://schemas.openxmlformats.org/officeDocument/2006/relationships/worksheet" Target="worksheets/sheet349.xml"/><Relationship Id="rId230" Type="http://schemas.openxmlformats.org/officeDocument/2006/relationships/worksheet" Target="worksheets/sheet227.xml"/><Relationship Id="rId351" Type="http://schemas.openxmlformats.org/officeDocument/2006/relationships/worksheet" Target="worksheets/sheet348.xml"/><Relationship Id="rId350" Type="http://schemas.openxmlformats.org/officeDocument/2006/relationships/worksheet" Target="worksheets/sheet347.xml"/><Relationship Id="rId114" Type="http://schemas.openxmlformats.org/officeDocument/2006/relationships/worksheet" Target="worksheets/sheet111.xml"/><Relationship Id="rId235" Type="http://schemas.openxmlformats.org/officeDocument/2006/relationships/worksheet" Target="worksheets/sheet232.xml"/><Relationship Id="rId356" Type="http://schemas.openxmlformats.org/officeDocument/2006/relationships/worksheet" Target="worksheets/sheet353.xml"/><Relationship Id="rId113" Type="http://schemas.openxmlformats.org/officeDocument/2006/relationships/worksheet" Target="worksheets/sheet110.xml"/><Relationship Id="rId234" Type="http://schemas.openxmlformats.org/officeDocument/2006/relationships/worksheet" Target="worksheets/sheet231.xml"/><Relationship Id="rId355" Type="http://schemas.openxmlformats.org/officeDocument/2006/relationships/worksheet" Target="worksheets/sheet352.xml"/><Relationship Id="rId112" Type="http://schemas.openxmlformats.org/officeDocument/2006/relationships/worksheet" Target="worksheets/sheet109.xml"/><Relationship Id="rId233" Type="http://schemas.openxmlformats.org/officeDocument/2006/relationships/worksheet" Target="worksheets/sheet230.xml"/><Relationship Id="rId354" Type="http://schemas.openxmlformats.org/officeDocument/2006/relationships/worksheet" Target="worksheets/sheet351.xml"/><Relationship Id="rId111" Type="http://schemas.openxmlformats.org/officeDocument/2006/relationships/worksheet" Target="worksheets/sheet108.xml"/><Relationship Id="rId232" Type="http://schemas.openxmlformats.org/officeDocument/2006/relationships/worksheet" Target="worksheets/sheet229.xml"/><Relationship Id="rId353" Type="http://schemas.openxmlformats.org/officeDocument/2006/relationships/worksheet" Target="worksheets/sheet350.xml"/><Relationship Id="rId305" Type="http://schemas.openxmlformats.org/officeDocument/2006/relationships/worksheet" Target="worksheets/sheet302.xml"/><Relationship Id="rId304" Type="http://schemas.openxmlformats.org/officeDocument/2006/relationships/worksheet" Target="worksheets/sheet301.xml"/><Relationship Id="rId303" Type="http://schemas.openxmlformats.org/officeDocument/2006/relationships/worksheet" Target="worksheets/sheet300.xml"/><Relationship Id="rId302" Type="http://schemas.openxmlformats.org/officeDocument/2006/relationships/worksheet" Target="worksheets/sheet299.xml"/><Relationship Id="rId309" Type="http://schemas.openxmlformats.org/officeDocument/2006/relationships/worksheet" Target="worksheets/sheet306.xml"/><Relationship Id="rId308" Type="http://schemas.openxmlformats.org/officeDocument/2006/relationships/worksheet" Target="worksheets/sheet305.xml"/><Relationship Id="rId307" Type="http://schemas.openxmlformats.org/officeDocument/2006/relationships/worksheet" Target="worksheets/sheet304.xml"/><Relationship Id="rId306" Type="http://schemas.openxmlformats.org/officeDocument/2006/relationships/worksheet" Target="worksheets/sheet303.xml"/><Relationship Id="rId301" Type="http://schemas.openxmlformats.org/officeDocument/2006/relationships/worksheet" Target="worksheets/sheet298.xml"/><Relationship Id="rId300" Type="http://schemas.openxmlformats.org/officeDocument/2006/relationships/worksheet" Target="worksheets/sheet297.xml"/><Relationship Id="rId206" Type="http://schemas.openxmlformats.org/officeDocument/2006/relationships/worksheet" Target="worksheets/sheet203.xml"/><Relationship Id="rId327" Type="http://schemas.openxmlformats.org/officeDocument/2006/relationships/worksheet" Target="worksheets/sheet324.xml"/><Relationship Id="rId205" Type="http://schemas.openxmlformats.org/officeDocument/2006/relationships/worksheet" Target="worksheets/sheet202.xml"/><Relationship Id="rId326" Type="http://schemas.openxmlformats.org/officeDocument/2006/relationships/worksheet" Target="worksheets/sheet323.xml"/><Relationship Id="rId204" Type="http://schemas.openxmlformats.org/officeDocument/2006/relationships/worksheet" Target="worksheets/sheet201.xml"/><Relationship Id="rId325" Type="http://schemas.openxmlformats.org/officeDocument/2006/relationships/worksheet" Target="worksheets/sheet322.xml"/><Relationship Id="rId203" Type="http://schemas.openxmlformats.org/officeDocument/2006/relationships/worksheet" Target="worksheets/sheet200.xml"/><Relationship Id="rId324" Type="http://schemas.openxmlformats.org/officeDocument/2006/relationships/worksheet" Target="worksheets/sheet321.xml"/><Relationship Id="rId209" Type="http://schemas.openxmlformats.org/officeDocument/2006/relationships/worksheet" Target="worksheets/sheet206.xml"/><Relationship Id="rId208" Type="http://schemas.openxmlformats.org/officeDocument/2006/relationships/worksheet" Target="worksheets/sheet205.xml"/><Relationship Id="rId329" Type="http://schemas.openxmlformats.org/officeDocument/2006/relationships/worksheet" Target="worksheets/sheet326.xml"/><Relationship Id="rId207" Type="http://schemas.openxmlformats.org/officeDocument/2006/relationships/worksheet" Target="worksheets/sheet204.xml"/><Relationship Id="rId328" Type="http://schemas.openxmlformats.org/officeDocument/2006/relationships/worksheet" Target="worksheets/sheet325.xml"/><Relationship Id="rId202" Type="http://schemas.openxmlformats.org/officeDocument/2006/relationships/worksheet" Target="worksheets/sheet199.xml"/><Relationship Id="rId323" Type="http://schemas.openxmlformats.org/officeDocument/2006/relationships/worksheet" Target="worksheets/sheet320.xml"/><Relationship Id="rId201" Type="http://schemas.openxmlformats.org/officeDocument/2006/relationships/worksheet" Target="worksheets/sheet198.xml"/><Relationship Id="rId322" Type="http://schemas.openxmlformats.org/officeDocument/2006/relationships/worksheet" Target="worksheets/sheet319.xml"/><Relationship Id="rId200" Type="http://schemas.openxmlformats.org/officeDocument/2006/relationships/worksheet" Target="worksheets/sheet197.xml"/><Relationship Id="rId321" Type="http://schemas.openxmlformats.org/officeDocument/2006/relationships/worksheet" Target="worksheets/sheet318.xml"/><Relationship Id="rId320" Type="http://schemas.openxmlformats.org/officeDocument/2006/relationships/worksheet" Target="worksheets/sheet317.xml"/><Relationship Id="rId316" Type="http://schemas.openxmlformats.org/officeDocument/2006/relationships/worksheet" Target="worksheets/sheet313.xml"/><Relationship Id="rId315" Type="http://schemas.openxmlformats.org/officeDocument/2006/relationships/worksheet" Target="worksheets/sheet312.xml"/><Relationship Id="rId314" Type="http://schemas.openxmlformats.org/officeDocument/2006/relationships/worksheet" Target="worksheets/sheet311.xml"/><Relationship Id="rId313" Type="http://schemas.openxmlformats.org/officeDocument/2006/relationships/worksheet" Target="worksheets/sheet310.xml"/><Relationship Id="rId319" Type="http://schemas.openxmlformats.org/officeDocument/2006/relationships/worksheet" Target="worksheets/sheet316.xml"/><Relationship Id="rId318" Type="http://schemas.openxmlformats.org/officeDocument/2006/relationships/worksheet" Target="worksheets/sheet315.xml"/><Relationship Id="rId317" Type="http://schemas.openxmlformats.org/officeDocument/2006/relationships/worksheet" Target="worksheets/sheet314.xml"/><Relationship Id="rId312" Type="http://schemas.openxmlformats.org/officeDocument/2006/relationships/worksheet" Target="worksheets/sheet309.xml"/><Relationship Id="rId311" Type="http://schemas.openxmlformats.org/officeDocument/2006/relationships/worksheet" Target="worksheets/sheet308.xml"/><Relationship Id="rId310" Type="http://schemas.openxmlformats.org/officeDocument/2006/relationships/worksheet" Target="worksheets/sheet307.xml"/></Relationships>
</file>

<file path=xl/drawings/_rels/drawing100.xml.rels><?xml version="1.0" encoding="UTF-8" standalone="yes"?><Relationships xmlns="http://schemas.openxmlformats.org/package/2006/relationships"><Relationship Id="rId1" Type="http://schemas.openxmlformats.org/officeDocument/2006/relationships/image" Target="../media/image199.png"/></Relationships>
</file>

<file path=xl/drawings/_rels/drawing101.xml.rels><?xml version="1.0" encoding="UTF-8" standalone="yes"?><Relationships xmlns="http://schemas.openxmlformats.org/package/2006/relationships"><Relationship Id="rId1" Type="http://schemas.openxmlformats.org/officeDocument/2006/relationships/image" Target="../media/image187.png"/><Relationship Id="rId2" Type="http://schemas.openxmlformats.org/officeDocument/2006/relationships/image" Target="../media/image184.png"/></Relationships>
</file>

<file path=xl/drawings/_rels/drawing102.xml.rels><?xml version="1.0" encoding="UTF-8" standalone="yes"?><Relationships xmlns="http://schemas.openxmlformats.org/package/2006/relationships"><Relationship Id="rId1" Type="http://schemas.openxmlformats.org/officeDocument/2006/relationships/image" Target="../media/image192.png"/><Relationship Id="rId2" Type="http://schemas.openxmlformats.org/officeDocument/2006/relationships/image" Target="../media/image188.png"/></Relationships>
</file>

<file path=xl/drawings/_rels/drawing103.xml.rels><?xml version="1.0" encoding="UTF-8" standalone="yes"?><Relationships xmlns="http://schemas.openxmlformats.org/package/2006/relationships"><Relationship Id="rId1" Type="http://schemas.openxmlformats.org/officeDocument/2006/relationships/image" Target="../media/image185.png"/><Relationship Id="rId2" Type="http://schemas.openxmlformats.org/officeDocument/2006/relationships/image" Target="../media/image198.png"/></Relationships>
</file>

<file path=xl/drawings/_rels/drawing104.xml.rels><?xml version="1.0" encoding="UTF-8" standalone="yes"?><Relationships xmlns="http://schemas.openxmlformats.org/package/2006/relationships"><Relationship Id="rId1" Type="http://schemas.openxmlformats.org/officeDocument/2006/relationships/image" Target="../media/image193.png"/></Relationships>
</file>

<file path=xl/drawings/_rels/drawing105.xml.rels><?xml version="1.0" encoding="UTF-8" standalone="yes"?><Relationships xmlns="http://schemas.openxmlformats.org/package/2006/relationships"><Relationship Id="rId1" Type="http://schemas.openxmlformats.org/officeDocument/2006/relationships/image" Target="../media/image190.png"/><Relationship Id="rId2" Type="http://schemas.openxmlformats.org/officeDocument/2006/relationships/image" Target="../media/image197.png"/><Relationship Id="rId3" Type="http://schemas.openxmlformats.org/officeDocument/2006/relationships/image" Target="../media/image203.png"/><Relationship Id="rId4" Type="http://schemas.openxmlformats.org/officeDocument/2006/relationships/image" Target="../media/image194.png"/><Relationship Id="rId5" Type="http://schemas.openxmlformats.org/officeDocument/2006/relationships/image" Target="../media/image195.png"/></Relationships>
</file>

<file path=xl/drawings/_rels/drawing106.xml.rels><?xml version="1.0" encoding="UTF-8" standalone="yes"?><Relationships xmlns="http://schemas.openxmlformats.org/package/2006/relationships"><Relationship Id="rId1" Type="http://schemas.openxmlformats.org/officeDocument/2006/relationships/image" Target="../media/image201.png"/><Relationship Id="rId2" Type="http://schemas.openxmlformats.org/officeDocument/2006/relationships/image" Target="../media/image206.png"/></Relationships>
</file>

<file path=xl/drawings/_rels/drawing107.xml.rels><?xml version="1.0" encoding="UTF-8" standalone="yes"?><Relationships xmlns="http://schemas.openxmlformats.org/package/2006/relationships"><Relationship Id="rId1" Type="http://schemas.openxmlformats.org/officeDocument/2006/relationships/image" Target="../media/image207.png"/></Relationships>
</file>

<file path=xl/drawings/_rels/drawing108.xml.rels><?xml version="1.0" encoding="UTF-8" standalone="yes"?><Relationships xmlns="http://schemas.openxmlformats.org/package/2006/relationships"><Relationship Id="rId1" Type="http://schemas.openxmlformats.org/officeDocument/2006/relationships/image" Target="../media/image216.png"/><Relationship Id="rId2" Type="http://schemas.openxmlformats.org/officeDocument/2006/relationships/image" Target="../media/image205.png"/></Relationships>
</file>

<file path=xl/drawings/_rels/drawing109.xml.rels><?xml version="1.0" encoding="UTF-8" standalone="yes"?><Relationships xmlns="http://schemas.openxmlformats.org/package/2006/relationships"><Relationship Id="rId1" Type="http://schemas.openxmlformats.org/officeDocument/2006/relationships/image" Target="../media/image202.png"/><Relationship Id="rId2" Type="http://schemas.openxmlformats.org/officeDocument/2006/relationships/image" Target="../media/image215.png"/><Relationship Id="rId3" Type="http://schemas.openxmlformats.org/officeDocument/2006/relationships/image" Target="../media/image212.png"/><Relationship Id="rId4" Type="http://schemas.openxmlformats.org/officeDocument/2006/relationships/image" Target="../media/image209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110.xml.rels><?xml version="1.0" encoding="UTF-8" standalone="yes"?><Relationships xmlns="http://schemas.openxmlformats.org/package/2006/relationships"><Relationship Id="rId1" Type="http://schemas.openxmlformats.org/officeDocument/2006/relationships/image" Target="../media/image228.png"/><Relationship Id="rId2" Type="http://schemas.openxmlformats.org/officeDocument/2006/relationships/image" Target="../media/image219.png"/><Relationship Id="rId3" Type="http://schemas.openxmlformats.org/officeDocument/2006/relationships/image" Target="../media/image217.png"/></Relationships>
</file>

<file path=xl/drawings/_rels/drawing111.xml.rels><?xml version="1.0" encoding="UTF-8" standalone="yes"?>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112.xml.rels><?xml version="1.0" encoding="UTF-8" standalone="yes"?><Relationships xmlns="http://schemas.openxmlformats.org/package/2006/relationships"><Relationship Id="rId1" Type="http://schemas.openxmlformats.org/officeDocument/2006/relationships/image" Target="../media/image211.png"/><Relationship Id="rId2" Type="http://schemas.openxmlformats.org/officeDocument/2006/relationships/image" Target="../media/image204.png"/><Relationship Id="rId3" Type="http://schemas.openxmlformats.org/officeDocument/2006/relationships/image" Target="../media/image234.png"/></Relationships>
</file>

<file path=xl/drawings/_rels/drawing113.xml.rels><?xml version="1.0" encoding="UTF-8" standalone="yes"?><Relationships xmlns="http://schemas.openxmlformats.org/package/2006/relationships"><Relationship Id="rId1" Type="http://schemas.openxmlformats.org/officeDocument/2006/relationships/image" Target="../media/image233.png"/><Relationship Id="rId2" Type="http://schemas.openxmlformats.org/officeDocument/2006/relationships/image" Target="../media/image220.png"/></Relationships>
</file>

<file path=xl/drawings/_rels/drawing114.xml.rels><?xml version="1.0" encoding="UTF-8" standalone="yes"?><Relationships xmlns="http://schemas.openxmlformats.org/package/2006/relationships"><Relationship Id="rId1" Type="http://schemas.openxmlformats.org/officeDocument/2006/relationships/image" Target="../media/image225.png"/></Relationships>
</file>

<file path=xl/drawings/_rels/drawing115.xml.rels><?xml version="1.0" encoding="UTF-8" standalone="yes"?><Relationships xmlns="http://schemas.openxmlformats.org/package/2006/relationships"><Relationship Id="rId1" Type="http://schemas.openxmlformats.org/officeDocument/2006/relationships/image" Target="../media/image208.png"/></Relationships>
</file>

<file path=xl/drawings/_rels/drawing117.xml.rels><?xml version="1.0" encoding="UTF-8" standalone="yes"?><Relationships xmlns="http://schemas.openxmlformats.org/package/2006/relationships"><Relationship Id="rId1" Type="http://schemas.openxmlformats.org/officeDocument/2006/relationships/image" Target="../media/image210.png"/><Relationship Id="rId2" Type="http://schemas.openxmlformats.org/officeDocument/2006/relationships/image" Target="../media/image213.png"/><Relationship Id="rId3" Type="http://schemas.openxmlformats.org/officeDocument/2006/relationships/image" Target="../media/image221.png"/></Relationships>
</file>

<file path=xl/drawings/_rels/drawing118.xml.rels><?xml version="1.0" encoding="UTF-8" standalone="yes"?><Relationships xmlns="http://schemas.openxmlformats.org/package/2006/relationships"><Relationship Id="rId1" Type="http://schemas.openxmlformats.org/officeDocument/2006/relationships/image" Target="../media/image227.png"/></Relationships>
</file>

<file path=xl/drawings/_rels/drawing119.xml.rels><?xml version="1.0" encoding="UTF-8" standalone="yes"?><Relationships xmlns="http://schemas.openxmlformats.org/package/2006/relationships"><Relationship Id="rId1" Type="http://schemas.openxmlformats.org/officeDocument/2006/relationships/image" Target="../media/image223.png"/><Relationship Id="rId2" Type="http://schemas.openxmlformats.org/officeDocument/2006/relationships/image" Target="../media/image214.png"/><Relationship Id="rId3" Type="http://schemas.openxmlformats.org/officeDocument/2006/relationships/image" Target="../media/image218.png"/><Relationship Id="rId4" Type="http://schemas.openxmlformats.org/officeDocument/2006/relationships/image" Target="../media/image226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0.png"/></Relationships>
</file>

<file path=xl/drawings/_rels/drawing120.xml.rels><?xml version="1.0" encoding="UTF-8" standalone="yes"?><Relationships xmlns="http://schemas.openxmlformats.org/package/2006/relationships"><Relationship Id="rId1" Type="http://schemas.openxmlformats.org/officeDocument/2006/relationships/image" Target="../media/image235.png"/><Relationship Id="rId2" Type="http://schemas.openxmlformats.org/officeDocument/2006/relationships/image" Target="../media/image241.png"/></Relationships>
</file>

<file path=xl/drawings/_rels/drawing121.xml.rels><?xml version="1.0" encoding="UTF-8" standalone="yes"?><Relationships xmlns="http://schemas.openxmlformats.org/package/2006/relationships"><Relationship Id="rId1" Type="http://schemas.openxmlformats.org/officeDocument/2006/relationships/image" Target="../media/image224.png"/><Relationship Id="rId2" Type="http://schemas.openxmlformats.org/officeDocument/2006/relationships/image" Target="../media/image230.png"/></Relationships>
</file>

<file path=xl/drawings/_rels/drawing122.xml.rels><?xml version="1.0" encoding="UTF-8" standalone="yes"?><Relationships xmlns="http://schemas.openxmlformats.org/package/2006/relationships"><Relationship Id="rId1" Type="http://schemas.openxmlformats.org/officeDocument/2006/relationships/image" Target="../media/image231.png"/></Relationships>
</file>

<file path=xl/drawings/_rels/drawing123.xml.rels><?xml version="1.0" encoding="UTF-8" standalone="yes"?><Relationships xmlns="http://schemas.openxmlformats.org/package/2006/relationships"><Relationship Id="rId1" Type="http://schemas.openxmlformats.org/officeDocument/2006/relationships/image" Target="../media/image244.png"/><Relationship Id="rId2" Type="http://schemas.openxmlformats.org/officeDocument/2006/relationships/image" Target="../media/image232.png"/><Relationship Id="rId3" Type="http://schemas.openxmlformats.org/officeDocument/2006/relationships/image" Target="../media/image245.png"/></Relationships>
</file>

<file path=xl/drawings/_rels/drawing124.xml.rels><?xml version="1.0" encoding="UTF-8" standalone="yes"?><Relationships xmlns="http://schemas.openxmlformats.org/package/2006/relationships"><Relationship Id="rId1" Type="http://schemas.openxmlformats.org/officeDocument/2006/relationships/image" Target="../media/image236.png"/></Relationships>
</file>

<file path=xl/drawings/_rels/drawing125.xml.rels><?xml version="1.0" encoding="UTF-8" standalone="yes"?><Relationships xmlns="http://schemas.openxmlformats.org/package/2006/relationships"><Relationship Id="rId1" Type="http://schemas.openxmlformats.org/officeDocument/2006/relationships/image" Target="../media/image262.png"/></Relationships>
</file>

<file path=xl/drawings/_rels/drawing126.xml.rels><?xml version="1.0" encoding="UTF-8" standalone="yes"?><Relationships xmlns="http://schemas.openxmlformats.org/package/2006/relationships"><Relationship Id="rId1" Type="http://schemas.openxmlformats.org/officeDocument/2006/relationships/image" Target="../media/image251.png"/></Relationships>
</file>

<file path=xl/drawings/_rels/drawing127.xml.rels><?xml version="1.0" encoding="UTF-8" standalone="yes"?><Relationships xmlns="http://schemas.openxmlformats.org/package/2006/relationships"><Relationship Id="rId1" Type="http://schemas.openxmlformats.org/officeDocument/2006/relationships/image" Target="../media/image256.png"/><Relationship Id="rId2" Type="http://schemas.openxmlformats.org/officeDocument/2006/relationships/image" Target="../media/image247.png"/><Relationship Id="rId3" Type="http://schemas.openxmlformats.org/officeDocument/2006/relationships/image" Target="../media/image238.png"/><Relationship Id="rId4" Type="http://schemas.openxmlformats.org/officeDocument/2006/relationships/image" Target="../media/image240.png"/><Relationship Id="rId5" Type="http://schemas.openxmlformats.org/officeDocument/2006/relationships/image" Target="../media/image229.png"/></Relationships>
</file>

<file path=xl/drawings/_rels/drawing128.xml.rels><?xml version="1.0" encoding="UTF-8" standalone="yes"?><Relationships xmlns="http://schemas.openxmlformats.org/package/2006/relationships"><Relationship Id="rId1" Type="http://schemas.openxmlformats.org/officeDocument/2006/relationships/image" Target="../media/image252.png"/><Relationship Id="rId2" Type="http://schemas.openxmlformats.org/officeDocument/2006/relationships/image" Target="../media/image237.png"/><Relationship Id="rId3" Type="http://schemas.openxmlformats.org/officeDocument/2006/relationships/image" Target="../media/image249.png"/><Relationship Id="rId4" Type="http://schemas.openxmlformats.org/officeDocument/2006/relationships/image" Target="../media/image258.png"/></Relationships>
</file>

<file path=xl/drawings/_rels/drawing129.xml.rels><?xml version="1.0" encoding="UTF-8" standalone="yes"?><Relationships xmlns="http://schemas.openxmlformats.org/package/2006/relationships"><Relationship Id="rId1" Type="http://schemas.openxmlformats.org/officeDocument/2006/relationships/image" Target="../media/image266.png"/><Relationship Id="rId2" Type="http://schemas.openxmlformats.org/officeDocument/2006/relationships/image" Target="../media/image239.png"/><Relationship Id="rId3" Type="http://schemas.openxmlformats.org/officeDocument/2006/relationships/image" Target="../media/image278.png"/><Relationship Id="rId4" Type="http://schemas.openxmlformats.org/officeDocument/2006/relationships/image" Target="../media/image259.png"/><Relationship Id="rId5" Type="http://schemas.openxmlformats.org/officeDocument/2006/relationships/image" Target="../media/image246.png"/><Relationship Id="rId6" Type="http://schemas.openxmlformats.org/officeDocument/2006/relationships/image" Target="../media/image242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130.xml.rels><?xml version="1.0" encoding="UTF-8" standalone="yes"?><Relationships xmlns="http://schemas.openxmlformats.org/package/2006/relationships"><Relationship Id="rId1" Type="http://schemas.openxmlformats.org/officeDocument/2006/relationships/image" Target="../media/image243.png"/><Relationship Id="rId2" Type="http://schemas.openxmlformats.org/officeDocument/2006/relationships/image" Target="../media/image250.png"/></Relationships>
</file>

<file path=xl/drawings/_rels/drawing131.xml.rels><?xml version="1.0" encoding="UTF-8" standalone="yes"?><Relationships xmlns="http://schemas.openxmlformats.org/package/2006/relationships"><Relationship Id="rId1" Type="http://schemas.openxmlformats.org/officeDocument/2006/relationships/image" Target="../media/image257.png"/></Relationships>
</file>

<file path=xl/drawings/_rels/drawing132.xml.rels><?xml version="1.0" encoding="UTF-8" standalone="yes"?><Relationships xmlns="http://schemas.openxmlformats.org/package/2006/relationships"><Relationship Id="rId1" Type="http://schemas.openxmlformats.org/officeDocument/2006/relationships/image" Target="../media/image263.png"/><Relationship Id="rId2" Type="http://schemas.openxmlformats.org/officeDocument/2006/relationships/image" Target="../media/image254.png"/></Relationships>
</file>

<file path=xl/drawings/_rels/drawing133.xml.rels><?xml version="1.0" encoding="UTF-8" standalone="yes"?><Relationships xmlns="http://schemas.openxmlformats.org/package/2006/relationships"><Relationship Id="rId1" Type="http://schemas.openxmlformats.org/officeDocument/2006/relationships/image" Target="../media/image272.png"/><Relationship Id="rId2" Type="http://schemas.openxmlformats.org/officeDocument/2006/relationships/image" Target="../media/image253.png"/></Relationships>
</file>

<file path=xl/drawings/_rels/drawing135.xml.rels><?xml version="1.0" encoding="UTF-8" standalone="yes"?><Relationships xmlns="http://schemas.openxmlformats.org/package/2006/relationships"><Relationship Id="rId1" Type="http://schemas.openxmlformats.org/officeDocument/2006/relationships/image" Target="../media/image265.png"/><Relationship Id="rId2" Type="http://schemas.openxmlformats.org/officeDocument/2006/relationships/image" Target="../media/image255.png"/><Relationship Id="rId3" Type="http://schemas.openxmlformats.org/officeDocument/2006/relationships/image" Target="../media/image260.png"/></Relationships>
</file>

<file path=xl/drawings/_rels/drawing136.xml.rels><?xml version="1.0" encoding="UTF-8" standalone="yes"?><Relationships xmlns="http://schemas.openxmlformats.org/package/2006/relationships"><Relationship Id="rId1" Type="http://schemas.openxmlformats.org/officeDocument/2006/relationships/image" Target="../media/image248.png"/><Relationship Id="rId2" Type="http://schemas.openxmlformats.org/officeDocument/2006/relationships/image" Target="../media/image270.png"/><Relationship Id="rId3" Type="http://schemas.openxmlformats.org/officeDocument/2006/relationships/image" Target="../media/image280.png"/></Relationships>
</file>

<file path=xl/drawings/_rels/drawing137.xml.rels><?xml version="1.0" encoding="UTF-8" standalone="yes"?><Relationships xmlns="http://schemas.openxmlformats.org/package/2006/relationships"><Relationship Id="rId1" Type="http://schemas.openxmlformats.org/officeDocument/2006/relationships/image" Target="../media/image273.png"/><Relationship Id="rId2" Type="http://schemas.openxmlformats.org/officeDocument/2006/relationships/image" Target="../media/image300.png"/><Relationship Id="rId3" Type="http://schemas.openxmlformats.org/officeDocument/2006/relationships/image" Target="../media/image274.png"/><Relationship Id="rId4" Type="http://schemas.openxmlformats.org/officeDocument/2006/relationships/image" Target="../media/image261.png"/></Relationships>
</file>

<file path=xl/drawings/_rels/drawing138.xml.rels><?xml version="1.0" encoding="UTF-8" standalone="yes"?><Relationships xmlns="http://schemas.openxmlformats.org/package/2006/relationships"><Relationship Id="rId1" Type="http://schemas.openxmlformats.org/officeDocument/2006/relationships/image" Target="../media/image269.png"/></Relationships>
</file>

<file path=xl/drawings/_rels/drawing139.xml.rels><?xml version="1.0" encoding="UTF-8" standalone="yes"?><Relationships xmlns="http://schemas.openxmlformats.org/package/2006/relationships"><Relationship Id="rId1" Type="http://schemas.openxmlformats.org/officeDocument/2006/relationships/image" Target="../media/image268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28.png"/></Relationships>
</file>

<file path=xl/drawings/_rels/drawing140.xml.rels><?xml version="1.0" encoding="UTF-8" standalone="yes"?><Relationships xmlns="http://schemas.openxmlformats.org/package/2006/relationships"><Relationship Id="rId1" Type="http://schemas.openxmlformats.org/officeDocument/2006/relationships/image" Target="../media/image279.png"/><Relationship Id="rId2" Type="http://schemas.openxmlformats.org/officeDocument/2006/relationships/image" Target="../media/image284.png"/><Relationship Id="rId3" Type="http://schemas.openxmlformats.org/officeDocument/2006/relationships/image" Target="../media/image264.png"/><Relationship Id="rId4" Type="http://schemas.openxmlformats.org/officeDocument/2006/relationships/image" Target="../media/image275.png"/></Relationships>
</file>

<file path=xl/drawings/_rels/drawing141.xml.rels><?xml version="1.0" encoding="UTF-8" standalone="yes"?><Relationships xmlns="http://schemas.openxmlformats.org/package/2006/relationships"><Relationship Id="rId1" Type="http://schemas.openxmlformats.org/officeDocument/2006/relationships/image" Target="../media/image276.png"/><Relationship Id="rId2" Type="http://schemas.openxmlformats.org/officeDocument/2006/relationships/image" Target="../media/image267.png"/><Relationship Id="rId3" Type="http://schemas.openxmlformats.org/officeDocument/2006/relationships/image" Target="../media/image277.png"/><Relationship Id="rId4" Type="http://schemas.openxmlformats.org/officeDocument/2006/relationships/image" Target="../media/image271.png"/><Relationship Id="rId5" Type="http://schemas.openxmlformats.org/officeDocument/2006/relationships/image" Target="../media/image299.png"/></Relationships>
</file>

<file path=xl/drawings/_rels/drawing142.xml.rels><?xml version="1.0" encoding="UTF-8" standalone="yes"?><Relationships xmlns="http://schemas.openxmlformats.org/package/2006/relationships"><Relationship Id="rId1" Type="http://schemas.openxmlformats.org/officeDocument/2006/relationships/image" Target="../media/image302.png"/><Relationship Id="rId2" Type="http://schemas.openxmlformats.org/officeDocument/2006/relationships/image" Target="../media/image285.png"/><Relationship Id="rId3" Type="http://schemas.openxmlformats.org/officeDocument/2006/relationships/image" Target="../media/image282.png"/></Relationships>
</file>

<file path=xl/drawings/_rels/drawing143.xml.rels><?xml version="1.0" encoding="UTF-8" standalone="yes"?><Relationships xmlns="http://schemas.openxmlformats.org/package/2006/relationships"><Relationship Id="rId1" Type="http://schemas.openxmlformats.org/officeDocument/2006/relationships/image" Target="../media/image290.png"/><Relationship Id="rId2" Type="http://schemas.openxmlformats.org/officeDocument/2006/relationships/image" Target="../media/image281.png"/><Relationship Id="rId3" Type="http://schemas.openxmlformats.org/officeDocument/2006/relationships/image" Target="../media/image288.png"/><Relationship Id="rId4" Type="http://schemas.openxmlformats.org/officeDocument/2006/relationships/image" Target="../media/image297.png"/></Relationships>
</file>

<file path=xl/drawings/_rels/drawing144.xml.rels><?xml version="1.0" encoding="UTF-8" standalone="yes"?><Relationships xmlns="http://schemas.openxmlformats.org/package/2006/relationships"><Relationship Id="rId1" Type="http://schemas.openxmlformats.org/officeDocument/2006/relationships/image" Target="../media/image291.png"/></Relationships>
</file>

<file path=xl/drawings/_rels/drawing145.xml.rels><?xml version="1.0" encoding="UTF-8" standalone="yes"?><Relationships xmlns="http://schemas.openxmlformats.org/package/2006/relationships"><Relationship Id="rId1" Type="http://schemas.openxmlformats.org/officeDocument/2006/relationships/image" Target="../media/image296.png"/><Relationship Id="rId2" Type="http://schemas.openxmlformats.org/officeDocument/2006/relationships/image" Target="../media/image287.png"/><Relationship Id="rId3" Type="http://schemas.openxmlformats.org/officeDocument/2006/relationships/image" Target="../media/image286.png"/></Relationships>
</file>

<file path=xl/drawings/_rels/drawing146.xml.rels><?xml version="1.0" encoding="UTF-8" standalone="yes"?><Relationships xmlns="http://schemas.openxmlformats.org/package/2006/relationships"><Relationship Id="rId1" Type="http://schemas.openxmlformats.org/officeDocument/2006/relationships/image" Target="../media/image289.png"/><Relationship Id="rId2" Type="http://schemas.openxmlformats.org/officeDocument/2006/relationships/image" Target="../media/image328.png"/><Relationship Id="rId3" Type="http://schemas.openxmlformats.org/officeDocument/2006/relationships/image" Target="../media/image295.png"/></Relationships>
</file>

<file path=xl/drawings/_rels/drawing147.xml.rels><?xml version="1.0" encoding="UTF-8" standalone="yes"?><Relationships xmlns="http://schemas.openxmlformats.org/package/2006/relationships"><Relationship Id="rId1" Type="http://schemas.openxmlformats.org/officeDocument/2006/relationships/image" Target="../media/image283.png"/></Relationships>
</file>

<file path=xl/drawings/_rels/drawing148.xml.rels><?xml version="1.0" encoding="UTF-8" standalone="yes"?><Relationships xmlns="http://schemas.openxmlformats.org/package/2006/relationships"><Relationship Id="rId1" Type="http://schemas.openxmlformats.org/officeDocument/2006/relationships/image" Target="../media/image292.png"/></Relationships>
</file>

<file path=xl/drawings/_rels/drawing149.xml.rels><?xml version="1.0" encoding="UTF-8" standalone="yes"?><Relationships xmlns="http://schemas.openxmlformats.org/package/2006/relationships"><Relationship Id="rId1" Type="http://schemas.openxmlformats.org/officeDocument/2006/relationships/image" Target="../media/image293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4.png"/><Relationship Id="rId3" Type="http://schemas.openxmlformats.org/officeDocument/2006/relationships/image" Target="../media/image18.png"/></Relationships>
</file>

<file path=xl/drawings/_rels/drawing150.xml.rels><?xml version="1.0" encoding="UTF-8" standalone="yes"?><Relationships xmlns="http://schemas.openxmlformats.org/package/2006/relationships"><Relationship Id="rId1" Type="http://schemas.openxmlformats.org/officeDocument/2006/relationships/image" Target="../media/image316.png"/><Relationship Id="rId2" Type="http://schemas.openxmlformats.org/officeDocument/2006/relationships/image" Target="../media/image305.png"/></Relationships>
</file>

<file path=xl/drawings/_rels/drawing151.xml.rels><?xml version="1.0" encoding="UTF-8" standalone="yes"?><Relationships xmlns="http://schemas.openxmlformats.org/package/2006/relationships"><Relationship Id="rId1" Type="http://schemas.openxmlformats.org/officeDocument/2006/relationships/image" Target="../media/image307.png"/><Relationship Id="rId2" Type="http://schemas.openxmlformats.org/officeDocument/2006/relationships/image" Target="../media/image294.png"/></Relationships>
</file>

<file path=xl/drawings/_rels/drawing152.xml.rels><?xml version="1.0" encoding="UTF-8" standalone="yes"?><Relationships xmlns="http://schemas.openxmlformats.org/package/2006/relationships"><Relationship Id="rId1" Type="http://schemas.openxmlformats.org/officeDocument/2006/relationships/image" Target="../media/image298.png"/></Relationships>
</file>

<file path=xl/drawings/_rels/drawing153.xml.rels><?xml version="1.0" encoding="UTF-8" standalone="yes"?><Relationships xmlns="http://schemas.openxmlformats.org/package/2006/relationships"><Relationship Id="rId1" Type="http://schemas.openxmlformats.org/officeDocument/2006/relationships/image" Target="../media/image304.png"/><Relationship Id="rId2" Type="http://schemas.openxmlformats.org/officeDocument/2006/relationships/image" Target="../media/image309.png"/></Relationships>
</file>

<file path=xl/drawings/_rels/drawing155.xml.rels><?xml version="1.0" encoding="UTF-8" standalone="yes"?><Relationships xmlns="http://schemas.openxmlformats.org/package/2006/relationships"><Relationship Id="rId1" Type="http://schemas.openxmlformats.org/officeDocument/2006/relationships/image" Target="../media/image301.png"/><Relationship Id="rId2" Type="http://schemas.openxmlformats.org/officeDocument/2006/relationships/image" Target="../media/image303.png"/></Relationships>
</file>

<file path=xl/drawings/_rels/drawing156.xml.rels><?xml version="1.0" encoding="UTF-8" standalone="yes"?><Relationships xmlns="http://schemas.openxmlformats.org/package/2006/relationships"><Relationship Id="rId1" Type="http://schemas.openxmlformats.org/officeDocument/2006/relationships/image" Target="../media/image315.png"/><Relationship Id="rId2" Type="http://schemas.openxmlformats.org/officeDocument/2006/relationships/image" Target="../media/image323.png"/><Relationship Id="rId3" Type="http://schemas.openxmlformats.org/officeDocument/2006/relationships/image" Target="../media/image317.png"/></Relationships>
</file>

<file path=xl/drawings/_rels/drawing157.xml.rels><?xml version="1.0" encoding="UTF-8" standalone="yes"?><Relationships xmlns="http://schemas.openxmlformats.org/package/2006/relationships"><Relationship Id="rId1" Type="http://schemas.openxmlformats.org/officeDocument/2006/relationships/image" Target="../media/image310.png"/><Relationship Id="rId2" Type="http://schemas.openxmlformats.org/officeDocument/2006/relationships/image" Target="../media/image314.png"/></Relationships>
</file>

<file path=xl/drawings/_rels/drawing158.xml.rels><?xml version="1.0" encoding="UTF-8" standalone="yes"?><Relationships xmlns="http://schemas.openxmlformats.org/package/2006/relationships"><Relationship Id="rId1" Type="http://schemas.openxmlformats.org/officeDocument/2006/relationships/image" Target="../media/image338.png"/></Relationships>
</file>

<file path=xl/drawings/_rels/drawing159.xml.rels><?xml version="1.0" encoding="UTF-8" standalone="yes"?><Relationships xmlns="http://schemas.openxmlformats.org/package/2006/relationships"><Relationship Id="rId1" Type="http://schemas.openxmlformats.org/officeDocument/2006/relationships/image" Target="../media/image308.png"/><Relationship Id="rId2" Type="http://schemas.openxmlformats.org/officeDocument/2006/relationships/image" Target="../media/image321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7.png"/></Relationships>
</file>

<file path=xl/drawings/_rels/drawing160.xml.rels><?xml version="1.0" encoding="UTF-8" standalone="yes"?><Relationships xmlns="http://schemas.openxmlformats.org/package/2006/relationships"><Relationship Id="rId1" Type="http://schemas.openxmlformats.org/officeDocument/2006/relationships/image" Target="../media/image311.png"/><Relationship Id="rId2" Type="http://schemas.openxmlformats.org/officeDocument/2006/relationships/image" Target="../media/image306.png"/></Relationships>
</file>

<file path=xl/drawings/_rels/drawing161.xml.rels><?xml version="1.0" encoding="UTF-8" standalone="yes"?><Relationships xmlns="http://schemas.openxmlformats.org/package/2006/relationships"><Relationship Id="rId1" Type="http://schemas.openxmlformats.org/officeDocument/2006/relationships/image" Target="../media/image312.png"/></Relationships>
</file>

<file path=xl/drawings/_rels/drawing162.xml.rels><?xml version="1.0" encoding="UTF-8" standalone="yes"?><Relationships xmlns="http://schemas.openxmlformats.org/package/2006/relationships"><Relationship Id="rId1" Type="http://schemas.openxmlformats.org/officeDocument/2006/relationships/image" Target="../media/image332.png"/></Relationships>
</file>

<file path=xl/drawings/_rels/drawing163.xml.rels><?xml version="1.0" encoding="UTF-8" standalone="yes"?><Relationships xmlns="http://schemas.openxmlformats.org/package/2006/relationships"><Relationship Id="rId1" Type="http://schemas.openxmlformats.org/officeDocument/2006/relationships/image" Target="../media/image324.png"/></Relationships>
</file>

<file path=xl/drawings/_rels/drawing164.xml.rels><?xml version="1.0" encoding="UTF-8" standalone="yes"?><Relationships xmlns="http://schemas.openxmlformats.org/package/2006/relationships"><Relationship Id="rId1" Type="http://schemas.openxmlformats.org/officeDocument/2006/relationships/image" Target="../media/image313.png"/></Relationships>
</file>

<file path=xl/drawings/_rels/drawing165.xml.rels><?xml version="1.0" encoding="UTF-8" standalone="yes"?><Relationships xmlns="http://schemas.openxmlformats.org/package/2006/relationships"><Relationship Id="rId1" Type="http://schemas.openxmlformats.org/officeDocument/2006/relationships/image" Target="../media/image318.png"/><Relationship Id="rId2" Type="http://schemas.openxmlformats.org/officeDocument/2006/relationships/image" Target="../media/image320.png"/></Relationships>
</file>

<file path=xl/drawings/_rels/drawing166.xml.rels><?xml version="1.0" encoding="UTF-8" standalone="yes"?><Relationships xmlns="http://schemas.openxmlformats.org/package/2006/relationships"><Relationship Id="rId1" Type="http://schemas.openxmlformats.org/officeDocument/2006/relationships/image" Target="../media/image327.png"/><Relationship Id="rId2" Type="http://schemas.openxmlformats.org/officeDocument/2006/relationships/image" Target="../media/image333.png"/></Relationships>
</file>

<file path=xl/drawings/_rels/drawing167.xml.rels><?xml version="1.0" encoding="UTF-8" standalone="yes"?><Relationships xmlns="http://schemas.openxmlformats.org/package/2006/relationships"><Relationship Id="rId1" Type="http://schemas.openxmlformats.org/officeDocument/2006/relationships/image" Target="../media/image322.png"/></Relationships>
</file>

<file path=xl/drawings/_rels/drawing168.xml.rels><?xml version="1.0" encoding="UTF-8" standalone="yes"?><Relationships xmlns="http://schemas.openxmlformats.org/package/2006/relationships"><Relationship Id="rId1" Type="http://schemas.openxmlformats.org/officeDocument/2006/relationships/image" Target="../media/image336.png"/><Relationship Id="rId2" Type="http://schemas.openxmlformats.org/officeDocument/2006/relationships/image" Target="../media/image330.png"/></Relationships>
</file>

<file path=xl/drawings/_rels/drawing169.xml.rels><?xml version="1.0" encoding="UTF-8" standalone="yes"?><Relationships xmlns="http://schemas.openxmlformats.org/package/2006/relationships"><Relationship Id="rId1" Type="http://schemas.openxmlformats.org/officeDocument/2006/relationships/image" Target="../media/image337.pn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70.xml.rels><?xml version="1.0" encoding="UTF-8" standalone="yes"?><Relationships xmlns="http://schemas.openxmlformats.org/package/2006/relationships"><Relationship Id="rId1" Type="http://schemas.openxmlformats.org/officeDocument/2006/relationships/image" Target="../media/image319.png"/><Relationship Id="rId2" Type="http://schemas.openxmlformats.org/officeDocument/2006/relationships/image" Target="../media/image345.png"/></Relationships>
</file>

<file path=xl/drawings/_rels/drawing171.xml.rels><?xml version="1.0" encoding="UTF-8" standalone="yes"?><Relationships xmlns="http://schemas.openxmlformats.org/package/2006/relationships"><Relationship Id="rId1" Type="http://schemas.openxmlformats.org/officeDocument/2006/relationships/image" Target="../media/image326.png"/><Relationship Id="rId2" Type="http://schemas.openxmlformats.org/officeDocument/2006/relationships/image" Target="../media/image342.png"/></Relationships>
</file>

<file path=xl/drawings/_rels/drawing172.xml.rels><?xml version="1.0" encoding="UTF-8" standalone="yes"?><Relationships xmlns="http://schemas.openxmlformats.org/package/2006/relationships"><Relationship Id="rId1" Type="http://schemas.openxmlformats.org/officeDocument/2006/relationships/image" Target="../media/image329.png"/></Relationships>
</file>

<file path=xl/drawings/_rels/drawing173.xml.rels><?xml version="1.0" encoding="UTF-8" standalone="yes"?><Relationships xmlns="http://schemas.openxmlformats.org/package/2006/relationships"><Relationship Id="rId1" Type="http://schemas.openxmlformats.org/officeDocument/2006/relationships/image" Target="../media/image346.png"/><Relationship Id="rId2" Type="http://schemas.openxmlformats.org/officeDocument/2006/relationships/image" Target="../media/image387.png"/></Relationships>
</file>

<file path=xl/drawings/_rels/drawing174.xml.rels><?xml version="1.0" encoding="UTF-8" standalone="yes"?><Relationships xmlns="http://schemas.openxmlformats.org/package/2006/relationships"><Relationship Id="rId1" Type="http://schemas.openxmlformats.org/officeDocument/2006/relationships/image" Target="../media/image339.png"/><Relationship Id="rId2" Type="http://schemas.openxmlformats.org/officeDocument/2006/relationships/image" Target="../media/image331.png"/><Relationship Id="rId3" Type="http://schemas.openxmlformats.org/officeDocument/2006/relationships/image" Target="../media/image325.png"/></Relationships>
</file>

<file path=xl/drawings/_rels/drawing175.xml.rels><?xml version="1.0" encoding="UTF-8" standalone="yes"?><Relationships xmlns="http://schemas.openxmlformats.org/package/2006/relationships"><Relationship Id="rId1" Type="http://schemas.openxmlformats.org/officeDocument/2006/relationships/image" Target="../media/image335.png"/></Relationships>
</file>

<file path=xl/drawings/_rels/drawing176.xml.rels><?xml version="1.0" encoding="UTF-8" standalone="yes"?><Relationships xmlns="http://schemas.openxmlformats.org/package/2006/relationships"><Relationship Id="rId1" Type="http://schemas.openxmlformats.org/officeDocument/2006/relationships/image" Target="../media/image343.png"/><Relationship Id="rId2" Type="http://schemas.openxmlformats.org/officeDocument/2006/relationships/image" Target="../media/image340.png"/><Relationship Id="rId3" Type="http://schemas.openxmlformats.org/officeDocument/2006/relationships/image" Target="../media/image341.png"/></Relationships>
</file>

<file path=xl/drawings/_rels/drawing177.xml.rels><?xml version="1.0" encoding="UTF-8" standalone="yes"?><Relationships xmlns="http://schemas.openxmlformats.org/package/2006/relationships"><Relationship Id="rId1" Type="http://schemas.openxmlformats.org/officeDocument/2006/relationships/image" Target="../media/image351.png"/><Relationship Id="rId2" Type="http://schemas.openxmlformats.org/officeDocument/2006/relationships/image" Target="../media/image334.png"/><Relationship Id="rId3" Type="http://schemas.openxmlformats.org/officeDocument/2006/relationships/image" Target="../media/image344.png"/><Relationship Id="rId4" Type="http://schemas.openxmlformats.org/officeDocument/2006/relationships/image" Target="../media/image352.png"/><Relationship Id="rId5" Type="http://schemas.openxmlformats.org/officeDocument/2006/relationships/image" Target="../media/image355.png"/><Relationship Id="rId6" Type="http://schemas.openxmlformats.org/officeDocument/2006/relationships/image" Target="../media/image356.png"/></Relationships>
</file>

<file path=xl/drawings/_rels/drawing178.xml.rels><?xml version="1.0" encoding="UTF-8" standalone="yes"?><Relationships xmlns="http://schemas.openxmlformats.org/package/2006/relationships"><Relationship Id="rId1" Type="http://schemas.openxmlformats.org/officeDocument/2006/relationships/image" Target="../media/image348.png"/><Relationship Id="rId2" Type="http://schemas.openxmlformats.org/officeDocument/2006/relationships/image" Target="../media/image350.png"/><Relationship Id="rId3" Type="http://schemas.openxmlformats.org/officeDocument/2006/relationships/image" Target="../media/image353.png"/><Relationship Id="rId4" Type="http://schemas.openxmlformats.org/officeDocument/2006/relationships/image" Target="../media/image368.png"/><Relationship Id="rId5" Type="http://schemas.openxmlformats.org/officeDocument/2006/relationships/image" Target="../media/image367.png"/></Relationships>
</file>

<file path=xl/drawings/_rels/drawing179.xml.rels><?xml version="1.0" encoding="UTF-8" standalone="yes"?><Relationships xmlns="http://schemas.openxmlformats.org/package/2006/relationships"><Relationship Id="rId1" Type="http://schemas.openxmlformats.org/officeDocument/2006/relationships/image" Target="../media/image364.png"/><Relationship Id="rId2" Type="http://schemas.openxmlformats.org/officeDocument/2006/relationships/image" Target="../media/image347.png"/><Relationship Id="rId3" Type="http://schemas.openxmlformats.org/officeDocument/2006/relationships/image" Target="../media/image378.png"/></Relationships>
</file>

<file path=xl/drawings/_rels/drawing18.xml.rels><?xml version="1.0" encoding="UTF-8" standalone="yes"?>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180.xml.rels><?xml version="1.0" encoding="UTF-8" standalone="yes"?><Relationships xmlns="http://schemas.openxmlformats.org/package/2006/relationships"><Relationship Id="rId1" Type="http://schemas.openxmlformats.org/officeDocument/2006/relationships/image" Target="../media/image366.png"/><Relationship Id="rId2" Type="http://schemas.openxmlformats.org/officeDocument/2006/relationships/image" Target="../media/image354.png"/><Relationship Id="rId3" Type="http://schemas.openxmlformats.org/officeDocument/2006/relationships/image" Target="../media/image349.png"/><Relationship Id="rId4" Type="http://schemas.openxmlformats.org/officeDocument/2006/relationships/image" Target="../media/image375.png"/><Relationship Id="rId5" Type="http://schemas.openxmlformats.org/officeDocument/2006/relationships/image" Target="../media/image362.png"/></Relationships>
</file>

<file path=xl/drawings/_rels/drawing181.xml.rels><?xml version="1.0" encoding="UTF-8" standalone="yes"?><Relationships xmlns="http://schemas.openxmlformats.org/package/2006/relationships"><Relationship Id="rId1" Type="http://schemas.openxmlformats.org/officeDocument/2006/relationships/image" Target="../media/image357.png"/></Relationships>
</file>

<file path=xl/drawings/_rels/drawing182.xml.rels><?xml version="1.0" encoding="UTF-8" standalone="yes"?><Relationships xmlns="http://schemas.openxmlformats.org/package/2006/relationships"><Relationship Id="rId1" Type="http://schemas.openxmlformats.org/officeDocument/2006/relationships/image" Target="../media/image358.png"/></Relationships>
</file>

<file path=xl/drawings/_rels/drawing183.xml.rels><?xml version="1.0" encoding="UTF-8" standalone="yes"?><Relationships xmlns="http://schemas.openxmlformats.org/package/2006/relationships"><Relationship Id="rId1" Type="http://schemas.openxmlformats.org/officeDocument/2006/relationships/image" Target="../media/image363.png"/><Relationship Id="rId2" Type="http://schemas.openxmlformats.org/officeDocument/2006/relationships/image" Target="../media/image359.png"/></Relationships>
</file>

<file path=xl/drawings/_rels/drawing184.xml.rels><?xml version="1.0" encoding="UTF-8" standalone="yes"?><Relationships xmlns="http://schemas.openxmlformats.org/package/2006/relationships"><Relationship Id="rId1" Type="http://schemas.openxmlformats.org/officeDocument/2006/relationships/image" Target="../media/image365.png"/><Relationship Id="rId2" Type="http://schemas.openxmlformats.org/officeDocument/2006/relationships/image" Target="../media/image360.png"/><Relationship Id="rId3" Type="http://schemas.openxmlformats.org/officeDocument/2006/relationships/image" Target="../media/image361.png"/><Relationship Id="rId4" Type="http://schemas.openxmlformats.org/officeDocument/2006/relationships/image" Target="../media/image392.png"/></Relationships>
</file>

<file path=xl/drawings/_rels/drawing185.xml.rels><?xml version="1.0" encoding="UTF-8" standalone="yes"?><Relationships xmlns="http://schemas.openxmlformats.org/package/2006/relationships"><Relationship Id="rId1" Type="http://schemas.openxmlformats.org/officeDocument/2006/relationships/image" Target="../media/image374.png"/></Relationships>
</file>

<file path=xl/drawings/_rels/drawing186.xml.rels><?xml version="1.0" encoding="UTF-8" standalone="yes"?><Relationships xmlns="http://schemas.openxmlformats.org/package/2006/relationships"><Relationship Id="rId1" Type="http://schemas.openxmlformats.org/officeDocument/2006/relationships/image" Target="../media/image369.png"/></Relationships>
</file>

<file path=xl/drawings/_rels/drawing187.xml.rels><?xml version="1.0" encoding="UTF-8" standalone="yes"?><Relationships xmlns="http://schemas.openxmlformats.org/package/2006/relationships"><Relationship Id="rId1" Type="http://schemas.openxmlformats.org/officeDocument/2006/relationships/image" Target="../media/image371.png"/></Relationships>
</file>

<file path=xl/drawings/_rels/drawing188.xml.rels><?xml version="1.0" encoding="UTF-8" standalone="yes"?><Relationships xmlns="http://schemas.openxmlformats.org/package/2006/relationships"><Relationship Id="rId1" Type="http://schemas.openxmlformats.org/officeDocument/2006/relationships/image" Target="../media/image407.png"/></Relationships>
</file>

<file path=xl/drawings/_rels/drawing189.xml.rels><?xml version="1.0" encoding="UTF-8" standalone="yes"?><Relationships xmlns="http://schemas.openxmlformats.org/package/2006/relationships"><Relationship Id="rId1" Type="http://schemas.openxmlformats.org/officeDocument/2006/relationships/image" Target="../media/image380.png"/><Relationship Id="rId2" Type="http://schemas.openxmlformats.org/officeDocument/2006/relationships/image" Target="../media/image373.png"/><Relationship Id="rId3" Type="http://schemas.openxmlformats.org/officeDocument/2006/relationships/image" Target="../media/image376.png"/><Relationship Id="rId4" Type="http://schemas.openxmlformats.org/officeDocument/2006/relationships/image" Target="../media/image384.pn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90.xml.rels><?xml version="1.0" encoding="UTF-8" standalone="yes"?><Relationships xmlns="http://schemas.openxmlformats.org/package/2006/relationships"><Relationship Id="rId1" Type="http://schemas.openxmlformats.org/officeDocument/2006/relationships/image" Target="../media/image377.png"/><Relationship Id="rId2" Type="http://schemas.openxmlformats.org/officeDocument/2006/relationships/image" Target="../media/image389.png"/></Relationships>
</file>

<file path=xl/drawings/_rels/drawing191.xml.rels><?xml version="1.0" encoding="UTF-8" standalone="yes"?><Relationships xmlns="http://schemas.openxmlformats.org/package/2006/relationships"><Relationship Id="rId1" Type="http://schemas.openxmlformats.org/officeDocument/2006/relationships/image" Target="../media/image385.png"/><Relationship Id="rId2" Type="http://schemas.openxmlformats.org/officeDocument/2006/relationships/image" Target="../media/image408.png"/></Relationships>
</file>

<file path=xl/drawings/_rels/drawing192.xml.rels><?xml version="1.0" encoding="UTF-8" standalone="yes"?><Relationships xmlns="http://schemas.openxmlformats.org/package/2006/relationships"><Relationship Id="rId1" Type="http://schemas.openxmlformats.org/officeDocument/2006/relationships/image" Target="../media/image382.png"/><Relationship Id="rId2" Type="http://schemas.openxmlformats.org/officeDocument/2006/relationships/image" Target="../media/image390.png"/><Relationship Id="rId3" Type="http://schemas.openxmlformats.org/officeDocument/2006/relationships/image" Target="../media/image370.png"/><Relationship Id="rId4" Type="http://schemas.openxmlformats.org/officeDocument/2006/relationships/image" Target="../media/image372.png"/><Relationship Id="rId5" Type="http://schemas.openxmlformats.org/officeDocument/2006/relationships/image" Target="../media/image383.png"/></Relationships>
</file>

<file path=xl/drawings/_rels/drawing193.xml.rels><?xml version="1.0" encoding="UTF-8" standalone="yes"?><Relationships xmlns="http://schemas.openxmlformats.org/package/2006/relationships"><Relationship Id="rId1" Type="http://schemas.openxmlformats.org/officeDocument/2006/relationships/image" Target="../media/image381.png"/><Relationship Id="rId2" Type="http://schemas.openxmlformats.org/officeDocument/2006/relationships/image" Target="../media/image379.png"/><Relationship Id="rId3" Type="http://schemas.openxmlformats.org/officeDocument/2006/relationships/image" Target="../media/image393.png"/></Relationships>
</file>

<file path=xl/drawings/_rels/drawing194.xml.rels><?xml version="1.0" encoding="UTF-8" standalone="yes"?><Relationships xmlns="http://schemas.openxmlformats.org/package/2006/relationships"><Relationship Id="rId1" Type="http://schemas.openxmlformats.org/officeDocument/2006/relationships/image" Target="../media/image386.png"/><Relationship Id="rId2" Type="http://schemas.openxmlformats.org/officeDocument/2006/relationships/image" Target="../media/image388.png"/><Relationship Id="rId3" Type="http://schemas.openxmlformats.org/officeDocument/2006/relationships/image" Target="../media/image391.png"/><Relationship Id="rId4" Type="http://schemas.openxmlformats.org/officeDocument/2006/relationships/image" Target="../media/image395.png"/><Relationship Id="rId5" Type="http://schemas.openxmlformats.org/officeDocument/2006/relationships/image" Target="../media/image399.png"/></Relationships>
</file>

<file path=xl/drawings/_rels/drawing195.xml.rels><?xml version="1.0" encoding="UTF-8" standalone="yes"?><Relationships xmlns="http://schemas.openxmlformats.org/package/2006/relationships"><Relationship Id="rId1" Type="http://schemas.openxmlformats.org/officeDocument/2006/relationships/image" Target="../media/image400.png"/><Relationship Id="rId2" Type="http://schemas.openxmlformats.org/officeDocument/2006/relationships/image" Target="../media/image396.png"/><Relationship Id="rId3" Type="http://schemas.openxmlformats.org/officeDocument/2006/relationships/image" Target="../media/image401.png"/><Relationship Id="rId4" Type="http://schemas.openxmlformats.org/officeDocument/2006/relationships/image" Target="../media/image394.png"/><Relationship Id="rId5" Type="http://schemas.openxmlformats.org/officeDocument/2006/relationships/image" Target="../media/image398.png"/></Relationships>
</file>

<file path=xl/drawings/_rels/drawing196.xml.rels><?xml version="1.0" encoding="UTF-8" standalone="yes"?><Relationships xmlns="http://schemas.openxmlformats.org/package/2006/relationships"><Relationship Id="rId1" Type="http://schemas.openxmlformats.org/officeDocument/2006/relationships/image" Target="../media/image416.png"/></Relationships>
</file>

<file path=xl/drawings/_rels/drawing197.xml.rels><?xml version="1.0" encoding="UTF-8" standalone="yes"?><Relationships xmlns="http://schemas.openxmlformats.org/package/2006/relationships"><Relationship Id="rId1" Type="http://schemas.openxmlformats.org/officeDocument/2006/relationships/image" Target="../media/image403.png"/><Relationship Id="rId2" Type="http://schemas.openxmlformats.org/officeDocument/2006/relationships/image" Target="../media/image404.png"/><Relationship Id="rId3" Type="http://schemas.openxmlformats.org/officeDocument/2006/relationships/image" Target="../media/image410.png"/></Relationships>
</file>

<file path=xl/drawings/_rels/drawing198.xml.rels><?xml version="1.0" encoding="UTF-8" standalone="yes"?><Relationships xmlns="http://schemas.openxmlformats.org/package/2006/relationships"><Relationship Id="rId1" Type="http://schemas.openxmlformats.org/officeDocument/2006/relationships/image" Target="../media/image406.png"/><Relationship Id="rId2" Type="http://schemas.openxmlformats.org/officeDocument/2006/relationships/image" Target="../media/image405.png"/></Relationships>
</file>

<file path=xl/drawings/_rels/drawing199.xml.rels><?xml version="1.0" encoding="UTF-8" standalone="yes"?><Relationships xmlns="http://schemas.openxmlformats.org/package/2006/relationships"><Relationship Id="rId1" Type="http://schemas.openxmlformats.org/officeDocument/2006/relationships/image" Target="../media/image402.png"/><Relationship Id="rId2" Type="http://schemas.openxmlformats.org/officeDocument/2006/relationships/image" Target="../media/image423.pn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200.xml.rels><?xml version="1.0" encoding="UTF-8" standalone="yes"?><Relationships xmlns="http://schemas.openxmlformats.org/package/2006/relationships"><Relationship Id="rId1" Type="http://schemas.openxmlformats.org/officeDocument/2006/relationships/image" Target="../media/image397.png"/></Relationships>
</file>

<file path=xl/drawings/_rels/drawing201.xml.rels><?xml version="1.0" encoding="UTF-8" standalone="yes"?><Relationships xmlns="http://schemas.openxmlformats.org/package/2006/relationships"><Relationship Id="rId1" Type="http://schemas.openxmlformats.org/officeDocument/2006/relationships/image" Target="../media/image412.png"/></Relationships>
</file>

<file path=xl/drawings/_rels/drawing202.xml.rels><?xml version="1.0" encoding="UTF-8" standalone="yes"?><Relationships xmlns="http://schemas.openxmlformats.org/package/2006/relationships"><Relationship Id="rId1" Type="http://schemas.openxmlformats.org/officeDocument/2006/relationships/image" Target="../media/image409.png"/></Relationships>
</file>

<file path=xl/drawings/_rels/drawing203.xml.rels><?xml version="1.0" encoding="UTF-8" standalone="yes"?><Relationships xmlns="http://schemas.openxmlformats.org/package/2006/relationships"><Relationship Id="rId1" Type="http://schemas.openxmlformats.org/officeDocument/2006/relationships/image" Target="../media/image414.png"/></Relationships>
</file>

<file path=xl/drawings/_rels/drawing204.xml.rels><?xml version="1.0" encoding="UTF-8" standalone="yes"?><Relationships xmlns="http://schemas.openxmlformats.org/package/2006/relationships"><Relationship Id="rId1" Type="http://schemas.openxmlformats.org/officeDocument/2006/relationships/image" Target="../media/image417.png"/><Relationship Id="rId2" Type="http://schemas.openxmlformats.org/officeDocument/2006/relationships/image" Target="../media/image418.png"/></Relationships>
</file>

<file path=xl/drawings/_rels/drawing205.xml.rels><?xml version="1.0" encoding="UTF-8" standalone="yes"?><Relationships xmlns="http://schemas.openxmlformats.org/package/2006/relationships"><Relationship Id="rId1" Type="http://schemas.openxmlformats.org/officeDocument/2006/relationships/image" Target="../media/image411.png"/><Relationship Id="rId2" Type="http://schemas.openxmlformats.org/officeDocument/2006/relationships/image" Target="../media/image415.png"/><Relationship Id="rId3" Type="http://schemas.openxmlformats.org/officeDocument/2006/relationships/image" Target="../media/image413.png"/><Relationship Id="rId4" Type="http://schemas.openxmlformats.org/officeDocument/2006/relationships/image" Target="../media/image436.png"/></Relationships>
</file>

<file path=xl/drawings/_rels/drawing206.xml.rels><?xml version="1.0" encoding="UTF-8" standalone="yes"?><Relationships xmlns="http://schemas.openxmlformats.org/package/2006/relationships"><Relationship Id="rId1" Type="http://schemas.openxmlformats.org/officeDocument/2006/relationships/image" Target="../media/image426.png"/></Relationships>
</file>

<file path=xl/drawings/_rels/drawing208.xml.rels><?xml version="1.0" encoding="UTF-8" standalone="yes"?><Relationships xmlns="http://schemas.openxmlformats.org/package/2006/relationships"><Relationship Id="rId1" Type="http://schemas.openxmlformats.org/officeDocument/2006/relationships/image" Target="../media/image419.png"/><Relationship Id="rId2" Type="http://schemas.openxmlformats.org/officeDocument/2006/relationships/image" Target="../media/image425.png"/><Relationship Id="rId3" Type="http://schemas.openxmlformats.org/officeDocument/2006/relationships/image" Target="../media/image420.png"/></Relationships>
</file>

<file path=xl/drawings/_rels/drawing209.xml.rels><?xml version="1.0" encoding="UTF-8" standalone="yes"?><Relationships xmlns="http://schemas.openxmlformats.org/package/2006/relationships"><Relationship Id="rId1" Type="http://schemas.openxmlformats.org/officeDocument/2006/relationships/image" Target="../media/image449.png"/><Relationship Id="rId2" Type="http://schemas.openxmlformats.org/officeDocument/2006/relationships/image" Target="../media/image435.png"/><Relationship Id="rId3" Type="http://schemas.openxmlformats.org/officeDocument/2006/relationships/image" Target="../media/image431.png"/><Relationship Id="rId4" Type="http://schemas.openxmlformats.org/officeDocument/2006/relationships/image" Target="../media/image427.png"/><Relationship Id="rId5" Type="http://schemas.openxmlformats.org/officeDocument/2006/relationships/image" Target="../media/image447.png"/><Relationship Id="rId6" Type="http://schemas.openxmlformats.org/officeDocument/2006/relationships/image" Target="../media/image433.pn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10.xml.rels><?xml version="1.0" encoding="UTF-8" standalone="yes"?><Relationships xmlns="http://schemas.openxmlformats.org/package/2006/relationships"><Relationship Id="rId1" Type="http://schemas.openxmlformats.org/officeDocument/2006/relationships/image" Target="../media/image422.png"/></Relationships>
</file>

<file path=xl/drawings/_rels/drawing211.xml.rels><?xml version="1.0" encoding="UTF-8" standalone="yes"?><Relationships xmlns="http://schemas.openxmlformats.org/package/2006/relationships"><Relationship Id="rId1" Type="http://schemas.openxmlformats.org/officeDocument/2006/relationships/image" Target="../media/image424.png"/></Relationships>
</file>

<file path=xl/drawings/_rels/drawing213.xml.rels><?xml version="1.0" encoding="UTF-8" standalone="yes"?><Relationships xmlns="http://schemas.openxmlformats.org/package/2006/relationships"><Relationship Id="rId1" Type="http://schemas.openxmlformats.org/officeDocument/2006/relationships/image" Target="../media/image421.png"/><Relationship Id="rId2" Type="http://schemas.openxmlformats.org/officeDocument/2006/relationships/image" Target="../media/image437.png"/></Relationships>
</file>

<file path=xl/drawings/_rels/drawing214.xml.rels><?xml version="1.0" encoding="UTF-8" standalone="yes"?><Relationships xmlns="http://schemas.openxmlformats.org/package/2006/relationships"><Relationship Id="rId1" Type="http://schemas.openxmlformats.org/officeDocument/2006/relationships/image" Target="../media/image428.png"/><Relationship Id="rId2" Type="http://schemas.openxmlformats.org/officeDocument/2006/relationships/image" Target="../media/image451.png"/><Relationship Id="rId3" Type="http://schemas.openxmlformats.org/officeDocument/2006/relationships/image" Target="../media/image429.png"/><Relationship Id="rId4" Type="http://schemas.openxmlformats.org/officeDocument/2006/relationships/image" Target="../media/image430.png"/></Relationships>
</file>

<file path=xl/drawings/_rels/drawing215.xml.rels><?xml version="1.0" encoding="UTF-8" standalone="yes"?><Relationships xmlns="http://schemas.openxmlformats.org/package/2006/relationships"><Relationship Id="rId1" Type="http://schemas.openxmlformats.org/officeDocument/2006/relationships/image" Target="../media/image434.png"/><Relationship Id="rId2" Type="http://schemas.openxmlformats.org/officeDocument/2006/relationships/image" Target="../media/image446.png"/><Relationship Id="rId3" Type="http://schemas.openxmlformats.org/officeDocument/2006/relationships/image" Target="../media/image442.png"/><Relationship Id="rId4" Type="http://schemas.openxmlformats.org/officeDocument/2006/relationships/image" Target="../media/image432.png"/><Relationship Id="rId5" Type="http://schemas.openxmlformats.org/officeDocument/2006/relationships/image" Target="../media/image443.png"/><Relationship Id="rId6" Type="http://schemas.openxmlformats.org/officeDocument/2006/relationships/image" Target="../media/image441.png"/></Relationships>
</file>

<file path=xl/drawings/_rels/drawing218.xml.rels><?xml version="1.0" encoding="UTF-8" standalone="yes"?><Relationships xmlns="http://schemas.openxmlformats.org/package/2006/relationships"><Relationship Id="rId1" Type="http://schemas.openxmlformats.org/officeDocument/2006/relationships/image" Target="../media/image452.png"/><Relationship Id="rId2" Type="http://schemas.openxmlformats.org/officeDocument/2006/relationships/image" Target="../media/image438.png"/><Relationship Id="rId3" Type="http://schemas.openxmlformats.org/officeDocument/2006/relationships/image" Target="../media/image439.png"/><Relationship Id="rId4" Type="http://schemas.openxmlformats.org/officeDocument/2006/relationships/image" Target="../media/image472.png"/></Relationships>
</file>

<file path=xl/drawings/_rels/drawing219.xml.rels><?xml version="1.0" encoding="UTF-8" standalone="yes"?><Relationships xmlns="http://schemas.openxmlformats.org/package/2006/relationships"><Relationship Id="rId1" Type="http://schemas.openxmlformats.org/officeDocument/2006/relationships/image" Target="../media/image448.png"/><Relationship Id="rId2" Type="http://schemas.openxmlformats.org/officeDocument/2006/relationships/image" Target="../media/image453.pn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20.xml.rels><?xml version="1.0" encoding="UTF-8" standalone="yes"?><Relationships xmlns="http://schemas.openxmlformats.org/package/2006/relationships"><Relationship Id="rId1" Type="http://schemas.openxmlformats.org/officeDocument/2006/relationships/image" Target="../media/image445.png"/><Relationship Id="rId2" Type="http://schemas.openxmlformats.org/officeDocument/2006/relationships/image" Target="../media/image440.png"/><Relationship Id="rId3" Type="http://schemas.openxmlformats.org/officeDocument/2006/relationships/image" Target="../media/image444.png"/></Relationships>
</file>

<file path=xl/drawings/_rels/drawing221.xml.rels><?xml version="1.0" encoding="UTF-8" standalone="yes"?><Relationships xmlns="http://schemas.openxmlformats.org/package/2006/relationships"><Relationship Id="rId1" Type="http://schemas.openxmlformats.org/officeDocument/2006/relationships/image" Target="../media/image450.png"/><Relationship Id="rId2" Type="http://schemas.openxmlformats.org/officeDocument/2006/relationships/image" Target="../media/image458.png"/><Relationship Id="rId3" Type="http://schemas.openxmlformats.org/officeDocument/2006/relationships/image" Target="../media/image454.png"/></Relationships>
</file>

<file path=xl/drawings/_rels/drawing222.xml.rels><?xml version="1.0" encoding="UTF-8" standalone="yes"?><Relationships xmlns="http://schemas.openxmlformats.org/package/2006/relationships"><Relationship Id="rId1" Type="http://schemas.openxmlformats.org/officeDocument/2006/relationships/image" Target="../media/image463.png"/></Relationships>
</file>

<file path=xl/drawings/_rels/drawing223.xml.rels><?xml version="1.0" encoding="UTF-8" standalone="yes"?><Relationships xmlns="http://schemas.openxmlformats.org/package/2006/relationships"><Relationship Id="rId1" Type="http://schemas.openxmlformats.org/officeDocument/2006/relationships/image" Target="../media/image459.png"/></Relationships>
</file>

<file path=xl/drawings/_rels/drawing224.xml.rels><?xml version="1.0" encoding="UTF-8" standalone="yes"?><Relationships xmlns="http://schemas.openxmlformats.org/package/2006/relationships"><Relationship Id="rId1" Type="http://schemas.openxmlformats.org/officeDocument/2006/relationships/image" Target="../media/image456.png"/><Relationship Id="rId2" Type="http://schemas.openxmlformats.org/officeDocument/2006/relationships/image" Target="../media/image484.png"/></Relationships>
</file>

<file path=xl/drawings/_rels/drawing225.xml.rels><?xml version="1.0" encoding="UTF-8" standalone="yes"?><Relationships xmlns="http://schemas.openxmlformats.org/package/2006/relationships"><Relationship Id="rId1" Type="http://schemas.openxmlformats.org/officeDocument/2006/relationships/image" Target="../media/image464.png"/><Relationship Id="rId2" Type="http://schemas.openxmlformats.org/officeDocument/2006/relationships/image" Target="../media/image474.png"/><Relationship Id="rId3" Type="http://schemas.openxmlformats.org/officeDocument/2006/relationships/image" Target="../media/image471.png"/><Relationship Id="rId4" Type="http://schemas.openxmlformats.org/officeDocument/2006/relationships/image" Target="../media/image467.png"/><Relationship Id="rId5" Type="http://schemas.openxmlformats.org/officeDocument/2006/relationships/image" Target="../media/image465.png"/><Relationship Id="rId6" Type="http://schemas.openxmlformats.org/officeDocument/2006/relationships/image" Target="../media/image476.png"/></Relationships>
</file>

<file path=xl/drawings/_rels/drawing226.xml.rels><?xml version="1.0" encoding="UTF-8" standalone="yes"?><Relationships xmlns="http://schemas.openxmlformats.org/package/2006/relationships"><Relationship Id="rId1" Type="http://schemas.openxmlformats.org/officeDocument/2006/relationships/image" Target="../media/image461.png"/><Relationship Id="rId2" Type="http://schemas.openxmlformats.org/officeDocument/2006/relationships/image" Target="../media/image460.png"/></Relationships>
</file>

<file path=xl/drawings/_rels/drawing227.xml.rels><?xml version="1.0" encoding="UTF-8" standalone="yes"?><Relationships xmlns="http://schemas.openxmlformats.org/package/2006/relationships"><Relationship Id="rId1" Type="http://schemas.openxmlformats.org/officeDocument/2006/relationships/image" Target="../media/image457.png"/><Relationship Id="rId2" Type="http://schemas.openxmlformats.org/officeDocument/2006/relationships/image" Target="../media/image477.png"/><Relationship Id="rId3" Type="http://schemas.openxmlformats.org/officeDocument/2006/relationships/image" Target="../media/image473.png"/><Relationship Id="rId4" Type="http://schemas.openxmlformats.org/officeDocument/2006/relationships/image" Target="../media/image455.png"/><Relationship Id="rId5" Type="http://schemas.openxmlformats.org/officeDocument/2006/relationships/image" Target="../media/image462.png"/><Relationship Id="rId6" Type="http://schemas.openxmlformats.org/officeDocument/2006/relationships/image" Target="../media/image466.png"/></Relationships>
</file>

<file path=xl/drawings/_rels/drawing228.xml.rels><?xml version="1.0" encoding="UTF-8" standalone="yes"?><Relationships xmlns="http://schemas.openxmlformats.org/package/2006/relationships"><Relationship Id="rId1" Type="http://schemas.openxmlformats.org/officeDocument/2006/relationships/image" Target="../media/image479.png"/><Relationship Id="rId2" Type="http://schemas.openxmlformats.org/officeDocument/2006/relationships/image" Target="../media/image498.png"/><Relationship Id="rId3" Type="http://schemas.openxmlformats.org/officeDocument/2006/relationships/image" Target="../media/image468.png"/></Relationships>
</file>

<file path=xl/drawings/_rels/drawing229.xml.rels><?xml version="1.0" encoding="UTF-8" standalone="yes"?><Relationships xmlns="http://schemas.openxmlformats.org/package/2006/relationships"><Relationship Id="rId1" Type="http://schemas.openxmlformats.org/officeDocument/2006/relationships/image" Target="../media/image469.png"/></Relationships>
</file>

<file path=xl/drawings/_rels/drawing23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33.png"/></Relationships>
</file>

<file path=xl/drawings/_rels/drawing230.xml.rels><?xml version="1.0" encoding="UTF-8" standalone="yes"?><Relationships xmlns="http://schemas.openxmlformats.org/package/2006/relationships"><Relationship Id="rId1" Type="http://schemas.openxmlformats.org/officeDocument/2006/relationships/image" Target="../media/image470.png"/><Relationship Id="rId2" Type="http://schemas.openxmlformats.org/officeDocument/2006/relationships/image" Target="../media/image475.png"/><Relationship Id="rId3" Type="http://schemas.openxmlformats.org/officeDocument/2006/relationships/image" Target="../media/image481.png"/><Relationship Id="rId4" Type="http://schemas.openxmlformats.org/officeDocument/2006/relationships/image" Target="../media/image480.png"/></Relationships>
</file>

<file path=xl/drawings/_rels/drawing231.xml.rels><?xml version="1.0" encoding="UTF-8" standalone="yes"?><Relationships xmlns="http://schemas.openxmlformats.org/package/2006/relationships"><Relationship Id="rId1" Type="http://schemas.openxmlformats.org/officeDocument/2006/relationships/image" Target="../media/image493.png"/><Relationship Id="rId2" Type="http://schemas.openxmlformats.org/officeDocument/2006/relationships/image" Target="../media/image482.png"/><Relationship Id="rId3" Type="http://schemas.openxmlformats.org/officeDocument/2006/relationships/image" Target="../media/image485.png"/><Relationship Id="rId4" Type="http://schemas.openxmlformats.org/officeDocument/2006/relationships/image" Target="../media/image486.png"/><Relationship Id="rId9" Type="http://schemas.openxmlformats.org/officeDocument/2006/relationships/image" Target="../media/image500.png"/><Relationship Id="rId5" Type="http://schemas.openxmlformats.org/officeDocument/2006/relationships/image" Target="../media/image490.png"/><Relationship Id="rId6" Type="http://schemas.openxmlformats.org/officeDocument/2006/relationships/image" Target="../media/image478.png"/><Relationship Id="rId7" Type="http://schemas.openxmlformats.org/officeDocument/2006/relationships/image" Target="../media/image491.png"/><Relationship Id="rId8" Type="http://schemas.openxmlformats.org/officeDocument/2006/relationships/image" Target="../media/image488.png"/></Relationships>
</file>

<file path=xl/drawings/_rels/drawing232.xml.rels><?xml version="1.0" encoding="UTF-8" standalone="yes"?><Relationships xmlns="http://schemas.openxmlformats.org/package/2006/relationships"><Relationship Id="rId1" Type="http://schemas.openxmlformats.org/officeDocument/2006/relationships/image" Target="../media/image492.png"/><Relationship Id="rId2" Type="http://schemas.openxmlformats.org/officeDocument/2006/relationships/image" Target="../media/image489.png"/></Relationships>
</file>

<file path=xl/drawings/_rels/drawing233.xml.rels><?xml version="1.0" encoding="UTF-8" standalone="yes"?><Relationships xmlns="http://schemas.openxmlformats.org/package/2006/relationships"><Relationship Id="rId1" Type="http://schemas.openxmlformats.org/officeDocument/2006/relationships/image" Target="../media/image496.png"/><Relationship Id="rId2" Type="http://schemas.openxmlformats.org/officeDocument/2006/relationships/image" Target="../media/image505.png"/><Relationship Id="rId3" Type="http://schemas.openxmlformats.org/officeDocument/2006/relationships/image" Target="../media/image483.png"/><Relationship Id="rId4" Type="http://schemas.openxmlformats.org/officeDocument/2006/relationships/image" Target="../media/image501.png"/><Relationship Id="rId5" Type="http://schemas.openxmlformats.org/officeDocument/2006/relationships/image" Target="../media/image487.png"/><Relationship Id="rId6" Type="http://schemas.openxmlformats.org/officeDocument/2006/relationships/image" Target="../media/image502.png"/></Relationships>
</file>

<file path=xl/drawings/_rels/drawing234.xml.rels><?xml version="1.0" encoding="UTF-8" standalone="yes"?><Relationships xmlns="http://schemas.openxmlformats.org/package/2006/relationships"><Relationship Id="rId1" Type="http://schemas.openxmlformats.org/officeDocument/2006/relationships/image" Target="../media/image503.png"/></Relationships>
</file>

<file path=xl/drawings/_rels/drawing235.xml.rels><?xml version="1.0" encoding="UTF-8" standalone="yes"?><Relationships xmlns="http://schemas.openxmlformats.org/package/2006/relationships"><Relationship Id="rId1" Type="http://schemas.openxmlformats.org/officeDocument/2006/relationships/image" Target="../media/image495.png"/><Relationship Id="rId2" Type="http://schemas.openxmlformats.org/officeDocument/2006/relationships/image" Target="../media/image515.png"/></Relationships>
</file>

<file path=xl/drawings/_rels/drawing236.xml.rels><?xml version="1.0" encoding="UTF-8" standalone="yes"?><Relationships xmlns="http://schemas.openxmlformats.org/package/2006/relationships"><Relationship Id="rId1" Type="http://schemas.openxmlformats.org/officeDocument/2006/relationships/image" Target="../media/image513.png"/><Relationship Id="rId2" Type="http://schemas.openxmlformats.org/officeDocument/2006/relationships/image" Target="../media/image512.png"/><Relationship Id="rId3" Type="http://schemas.openxmlformats.org/officeDocument/2006/relationships/image" Target="../media/image497.png"/><Relationship Id="rId4" Type="http://schemas.openxmlformats.org/officeDocument/2006/relationships/image" Target="../media/image510.png"/></Relationships>
</file>

<file path=xl/drawings/_rels/drawing237.xml.rels><?xml version="1.0" encoding="UTF-8" standalone="yes"?><Relationships xmlns="http://schemas.openxmlformats.org/package/2006/relationships"><Relationship Id="rId1" Type="http://schemas.openxmlformats.org/officeDocument/2006/relationships/image" Target="../media/image516.png"/><Relationship Id="rId2" Type="http://schemas.openxmlformats.org/officeDocument/2006/relationships/image" Target="../media/image507.png"/><Relationship Id="rId3" Type="http://schemas.openxmlformats.org/officeDocument/2006/relationships/image" Target="../media/image506.png"/><Relationship Id="rId4" Type="http://schemas.openxmlformats.org/officeDocument/2006/relationships/image" Target="../media/image494.png"/><Relationship Id="rId5" Type="http://schemas.openxmlformats.org/officeDocument/2006/relationships/image" Target="../media/image499.png"/><Relationship Id="rId6" Type="http://schemas.openxmlformats.org/officeDocument/2006/relationships/image" Target="../media/image508.png"/><Relationship Id="rId7" Type="http://schemas.openxmlformats.org/officeDocument/2006/relationships/image" Target="../media/image511.png"/></Relationships>
</file>

<file path=xl/drawings/_rels/drawing238.xml.rels><?xml version="1.0" encoding="UTF-8" standalone="yes"?><Relationships xmlns="http://schemas.openxmlformats.org/package/2006/relationships"><Relationship Id="rId1" Type="http://schemas.openxmlformats.org/officeDocument/2006/relationships/image" Target="../media/image531.png"/><Relationship Id="rId2" Type="http://schemas.openxmlformats.org/officeDocument/2006/relationships/image" Target="../media/image550.png"/></Relationships>
</file>

<file path=xl/drawings/_rels/drawing239.xml.rels><?xml version="1.0" encoding="UTF-8" standalone="yes"?><Relationships xmlns="http://schemas.openxmlformats.org/package/2006/relationships"><Relationship Id="rId1" Type="http://schemas.openxmlformats.org/officeDocument/2006/relationships/image" Target="../media/image504.png"/></Relationships>
</file>

<file path=xl/drawings/_rels/drawing24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40.xml.rels><?xml version="1.0" encoding="UTF-8" standalone="yes"?><Relationships xmlns="http://schemas.openxmlformats.org/package/2006/relationships"><Relationship Id="rId1" Type="http://schemas.openxmlformats.org/officeDocument/2006/relationships/image" Target="../media/image528.png"/></Relationships>
</file>

<file path=xl/drawings/_rels/drawing241.xml.rels><?xml version="1.0" encoding="UTF-8" standalone="yes"?><Relationships xmlns="http://schemas.openxmlformats.org/package/2006/relationships"><Relationship Id="rId1" Type="http://schemas.openxmlformats.org/officeDocument/2006/relationships/image" Target="../media/image509.png"/><Relationship Id="rId2" Type="http://schemas.openxmlformats.org/officeDocument/2006/relationships/image" Target="../media/image539.png"/></Relationships>
</file>

<file path=xl/drawings/_rels/drawing242.xml.rels><?xml version="1.0" encoding="UTF-8" standalone="yes"?><Relationships xmlns="http://schemas.openxmlformats.org/package/2006/relationships"><Relationship Id="rId1" Type="http://schemas.openxmlformats.org/officeDocument/2006/relationships/image" Target="../media/image524.png"/><Relationship Id="rId2" Type="http://schemas.openxmlformats.org/officeDocument/2006/relationships/image" Target="../media/image520.png"/></Relationships>
</file>

<file path=xl/drawings/_rels/drawing243.xml.rels><?xml version="1.0" encoding="UTF-8" standalone="yes"?><Relationships xmlns="http://schemas.openxmlformats.org/package/2006/relationships"><Relationship Id="rId1" Type="http://schemas.openxmlformats.org/officeDocument/2006/relationships/image" Target="../media/image526.png"/><Relationship Id="rId2" Type="http://schemas.openxmlformats.org/officeDocument/2006/relationships/image" Target="../media/image514.png"/></Relationships>
</file>

<file path=xl/drawings/_rels/drawing244.xml.rels><?xml version="1.0" encoding="UTF-8" standalone="yes"?><Relationships xmlns="http://schemas.openxmlformats.org/package/2006/relationships"><Relationship Id="rId1" Type="http://schemas.openxmlformats.org/officeDocument/2006/relationships/image" Target="../media/image522.png"/></Relationships>
</file>

<file path=xl/drawings/_rels/drawing245.xml.rels><?xml version="1.0" encoding="UTF-8" standalone="yes"?><Relationships xmlns="http://schemas.openxmlformats.org/package/2006/relationships"><Relationship Id="rId1" Type="http://schemas.openxmlformats.org/officeDocument/2006/relationships/image" Target="../media/image517.png"/><Relationship Id="rId2" Type="http://schemas.openxmlformats.org/officeDocument/2006/relationships/image" Target="../media/image535.png"/></Relationships>
</file>

<file path=xl/drawings/_rels/drawing246.xml.rels><?xml version="1.0" encoding="UTF-8" standalone="yes"?><Relationships xmlns="http://schemas.openxmlformats.org/package/2006/relationships"><Relationship Id="rId1" Type="http://schemas.openxmlformats.org/officeDocument/2006/relationships/image" Target="../media/image518.png"/><Relationship Id="rId2" Type="http://schemas.openxmlformats.org/officeDocument/2006/relationships/image" Target="../media/image525.png"/></Relationships>
</file>

<file path=xl/drawings/_rels/drawing247.xml.rels><?xml version="1.0" encoding="UTF-8" standalone="yes"?><Relationships xmlns="http://schemas.openxmlformats.org/package/2006/relationships"><Relationship Id="rId1" Type="http://schemas.openxmlformats.org/officeDocument/2006/relationships/image" Target="../media/image527.png"/><Relationship Id="rId2" Type="http://schemas.openxmlformats.org/officeDocument/2006/relationships/image" Target="../media/image529.png"/><Relationship Id="rId3" Type="http://schemas.openxmlformats.org/officeDocument/2006/relationships/image" Target="../media/image519.png"/><Relationship Id="rId4" Type="http://schemas.openxmlformats.org/officeDocument/2006/relationships/image" Target="../media/image523.png"/><Relationship Id="rId5" Type="http://schemas.openxmlformats.org/officeDocument/2006/relationships/image" Target="../media/image521.png"/><Relationship Id="rId6" Type="http://schemas.openxmlformats.org/officeDocument/2006/relationships/image" Target="../media/image533.png"/></Relationships>
</file>

<file path=xl/drawings/_rels/drawing248.xml.rels><?xml version="1.0" encoding="UTF-8" standalone="yes"?><Relationships xmlns="http://schemas.openxmlformats.org/package/2006/relationships"><Relationship Id="rId1" Type="http://schemas.openxmlformats.org/officeDocument/2006/relationships/image" Target="../media/image530.png"/><Relationship Id="rId2" Type="http://schemas.openxmlformats.org/officeDocument/2006/relationships/image" Target="../media/image549.png"/><Relationship Id="rId3" Type="http://schemas.openxmlformats.org/officeDocument/2006/relationships/image" Target="../media/image532.png"/><Relationship Id="rId4" Type="http://schemas.openxmlformats.org/officeDocument/2006/relationships/image" Target="../media/image536.png"/><Relationship Id="rId5" Type="http://schemas.openxmlformats.org/officeDocument/2006/relationships/image" Target="../media/image538.png"/><Relationship Id="rId6" Type="http://schemas.openxmlformats.org/officeDocument/2006/relationships/image" Target="../media/image534.png"/><Relationship Id="rId7" Type="http://schemas.openxmlformats.org/officeDocument/2006/relationships/image" Target="../media/image541.png"/><Relationship Id="rId8" Type="http://schemas.openxmlformats.org/officeDocument/2006/relationships/image" Target="../media/image542.png"/></Relationships>
</file>

<file path=xl/drawings/_rels/drawing249.xml.rels><?xml version="1.0" encoding="UTF-8" standalone="yes"?><Relationships xmlns="http://schemas.openxmlformats.org/package/2006/relationships"><Relationship Id="rId1" Type="http://schemas.openxmlformats.org/officeDocument/2006/relationships/image" Target="../media/image537.png"/><Relationship Id="rId2" Type="http://schemas.openxmlformats.org/officeDocument/2006/relationships/image" Target="../media/image558.png"/><Relationship Id="rId3" Type="http://schemas.openxmlformats.org/officeDocument/2006/relationships/image" Target="../media/image540.png"/><Relationship Id="rId4" Type="http://schemas.openxmlformats.org/officeDocument/2006/relationships/image" Target="../media/image545.png"/><Relationship Id="rId5" Type="http://schemas.openxmlformats.org/officeDocument/2006/relationships/image" Target="../media/image553.png"/></Relationships>
</file>

<file path=xl/drawings/_rels/drawing25.xml.rels><?xml version="1.0" encoding="UTF-8" standalone="yes"?>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50.xml.rels><?xml version="1.0" encoding="UTF-8" standalone="yes"?><Relationships xmlns="http://schemas.openxmlformats.org/package/2006/relationships"><Relationship Id="rId1" Type="http://schemas.openxmlformats.org/officeDocument/2006/relationships/image" Target="../media/image544.png"/><Relationship Id="rId2" Type="http://schemas.openxmlformats.org/officeDocument/2006/relationships/image" Target="../media/image552.png"/><Relationship Id="rId3" Type="http://schemas.openxmlformats.org/officeDocument/2006/relationships/image" Target="../media/image543.png"/></Relationships>
</file>

<file path=xl/drawings/_rels/drawing251.xml.rels><?xml version="1.0" encoding="UTF-8" standalone="yes"?><Relationships xmlns="http://schemas.openxmlformats.org/package/2006/relationships"><Relationship Id="rId1" Type="http://schemas.openxmlformats.org/officeDocument/2006/relationships/image" Target="../media/image583.png"/><Relationship Id="rId2" Type="http://schemas.openxmlformats.org/officeDocument/2006/relationships/image" Target="../media/image569.png"/><Relationship Id="rId3" Type="http://schemas.openxmlformats.org/officeDocument/2006/relationships/image" Target="../media/image547.png"/><Relationship Id="rId4" Type="http://schemas.openxmlformats.org/officeDocument/2006/relationships/image" Target="../media/image559.png"/><Relationship Id="rId10" Type="http://schemas.openxmlformats.org/officeDocument/2006/relationships/image" Target="../media/image557.png"/><Relationship Id="rId9" Type="http://schemas.openxmlformats.org/officeDocument/2006/relationships/image" Target="../media/image555.png"/><Relationship Id="rId5" Type="http://schemas.openxmlformats.org/officeDocument/2006/relationships/image" Target="../media/image546.png"/><Relationship Id="rId6" Type="http://schemas.openxmlformats.org/officeDocument/2006/relationships/image" Target="../media/image551.png"/><Relationship Id="rId7" Type="http://schemas.openxmlformats.org/officeDocument/2006/relationships/image" Target="../media/image548.png"/><Relationship Id="rId8" Type="http://schemas.openxmlformats.org/officeDocument/2006/relationships/image" Target="../media/image554.png"/></Relationships>
</file>

<file path=xl/drawings/_rels/drawing252.xml.rels><?xml version="1.0" encoding="UTF-8" standalone="yes"?><Relationships xmlns="http://schemas.openxmlformats.org/package/2006/relationships"><Relationship Id="rId1" Type="http://schemas.openxmlformats.org/officeDocument/2006/relationships/image" Target="../media/image564.png"/><Relationship Id="rId2" Type="http://schemas.openxmlformats.org/officeDocument/2006/relationships/image" Target="../media/image556.png"/></Relationships>
</file>

<file path=xl/drawings/_rels/drawing253.xml.rels><?xml version="1.0" encoding="UTF-8" standalone="yes"?><Relationships xmlns="http://schemas.openxmlformats.org/package/2006/relationships"><Relationship Id="rId1" Type="http://schemas.openxmlformats.org/officeDocument/2006/relationships/image" Target="../media/image562.png"/><Relationship Id="rId2" Type="http://schemas.openxmlformats.org/officeDocument/2006/relationships/image" Target="../media/image568.png"/><Relationship Id="rId3" Type="http://schemas.openxmlformats.org/officeDocument/2006/relationships/image" Target="../media/image561.png"/><Relationship Id="rId4" Type="http://schemas.openxmlformats.org/officeDocument/2006/relationships/image" Target="../media/image578.png"/><Relationship Id="rId5" Type="http://schemas.openxmlformats.org/officeDocument/2006/relationships/image" Target="../media/image560.png"/><Relationship Id="rId6" Type="http://schemas.openxmlformats.org/officeDocument/2006/relationships/image" Target="../media/image566.png"/><Relationship Id="rId7" Type="http://schemas.openxmlformats.org/officeDocument/2006/relationships/image" Target="../media/image589.png"/></Relationships>
</file>

<file path=xl/drawings/_rels/drawing255.xml.rels><?xml version="1.0" encoding="UTF-8" standalone="yes"?><Relationships xmlns="http://schemas.openxmlformats.org/package/2006/relationships"><Relationship Id="rId1" Type="http://schemas.openxmlformats.org/officeDocument/2006/relationships/image" Target="../media/image580.png"/></Relationships>
</file>

<file path=xl/drawings/_rels/drawing256.xml.rels><?xml version="1.0" encoding="UTF-8" standalone="yes"?><Relationships xmlns="http://schemas.openxmlformats.org/package/2006/relationships"><Relationship Id="rId1" Type="http://schemas.openxmlformats.org/officeDocument/2006/relationships/image" Target="../media/image565.png"/><Relationship Id="rId2" Type="http://schemas.openxmlformats.org/officeDocument/2006/relationships/image" Target="../media/image563.png"/><Relationship Id="rId3" Type="http://schemas.openxmlformats.org/officeDocument/2006/relationships/image" Target="../media/image581.png"/></Relationships>
</file>

<file path=xl/drawings/_rels/drawing257.xml.rels><?xml version="1.0" encoding="UTF-8" standalone="yes"?><Relationships xmlns="http://schemas.openxmlformats.org/package/2006/relationships"><Relationship Id="rId1" Type="http://schemas.openxmlformats.org/officeDocument/2006/relationships/image" Target="../media/image577.png"/><Relationship Id="rId2" Type="http://schemas.openxmlformats.org/officeDocument/2006/relationships/image" Target="../media/image567.png"/><Relationship Id="rId3" Type="http://schemas.openxmlformats.org/officeDocument/2006/relationships/image" Target="../media/image573.png"/><Relationship Id="rId4" Type="http://schemas.openxmlformats.org/officeDocument/2006/relationships/image" Target="../media/image574.png"/><Relationship Id="rId5" Type="http://schemas.openxmlformats.org/officeDocument/2006/relationships/image" Target="../media/image582.png"/></Relationships>
</file>

<file path=xl/drawings/_rels/drawing258.xml.rels><?xml version="1.0" encoding="UTF-8" standalone="yes"?><Relationships xmlns="http://schemas.openxmlformats.org/package/2006/relationships"><Relationship Id="rId1" Type="http://schemas.openxmlformats.org/officeDocument/2006/relationships/image" Target="../media/image576.png"/><Relationship Id="rId2" Type="http://schemas.openxmlformats.org/officeDocument/2006/relationships/image" Target="../media/image572.png"/><Relationship Id="rId3" Type="http://schemas.openxmlformats.org/officeDocument/2006/relationships/image" Target="../media/image608.png"/><Relationship Id="rId4" Type="http://schemas.openxmlformats.org/officeDocument/2006/relationships/image" Target="../media/image571.png"/><Relationship Id="rId5" Type="http://schemas.openxmlformats.org/officeDocument/2006/relationships/image" Target="../media/image575.png"/></Relationships>
</file>

<file path=xl/drawings/_rels/drawing259.xml.rels><?xml version="1.0" encoding="UTF-8" standalone="yes"?><Relationships xmlns="http://schemas.openxmlformats.org/package/2006/relationships"><Relationship Id="rId1" Type="http://schemas.openxmlformats.org/officeDocument/2006/relationships/image" Target="../media/image570.png"/></Relationships>
</file>

<file path=xl/drawings/_rels/drawing26.xml.rels><?xml version="1.0" encoding="UTF-8" standalone="yes"?><Relationships xmlns="http://schemas.openxmlformats.org/package/2006/relationships"><Relationship Id="rId1" Type="http://schemas.openxmlformats.org/officeDocument/2006/relationships/image" Target="../media/image23.png"/><Relationship Id="rId2" Type="http://schemas.openxmlformats.org/officeDocument/2006/relationships/image" Target="../media/image25.png"/><Relationship Id="rId3" Type="http://schemas.openxmlformats.org/officeDocument/2006/relationships/image" Target="../media/image21.png"/></Relationships>
</file>

<file path=xl/drawings/_rels/drawing260.xml.rels><?xml version="1.0" encoding="UTF-8" standalone="yes"?><Relationships xmlns="http://schemas.openxmlformats.org/package/2006/relationships"><Relationship Id="rId1" Type="http://schemas.openxmlformats.org/officeDocument/2006/relationships/image" Target="../media/image587.png"/><Relationship Id="rId2" Type="http://schemas.openxmlformats.org/officeDocument/2006/relationships/image" Target="../media/image584.png"/></Relationships>
</file>

<file path=xl/drawings/_rels/drawing261.xml.rels><?xml version="1.0" encoding="UTF-8" standalone="yes"?><Relationships xmlns="http://schemas.openxmlformats.org/package/2006/relationships"><Relationship Id="rId1" Type="http://schemas.openxmlformats.org/officeDocument/2006/relationships/image" Target="../media/image579.png"/><Relationship Id="rId2" Type="http://schemas.openxmlformats.org/officeDocument/2006/relationships/image" Target="../media/image591.png"/><Relationship Id="rId3" Type="http://schemas.openxmlformats.org/officeDocument/2006/relationships/image" Target="../media/image604.png"/></Relationships>
</file>

<file path=xl/drawings/_rels/drawing262.xml.rels><?xml version="1.0" encoding="UTF-8" standalone="yes"?><Relationships xmlns="http://schemas.openxmlformats.org/package/2006/relationships"><Relationship Id="rId1" Type="http://schemas.openxmlformats.org/officeDocument/2006/relationships/image" Target="../media/image588.png"/><Relationship Id="rId2" Type="http://schemas.openxmlformats.org/officeDocument/2006/relationships/image" Target="../media/image586.png"/></Relationships>
</file>

<file path=xl/drawings/_rels/drawing263.xml.rels><?xml version="1.0" encoding="UTF-8" standalone="yes"?><Relationships xmlns="http://schemas.openxmlformats.org/package/2006/relationships"><Relationship Id="rId1" Type="http://schemas.openxmlformats.org/officeDocument/2006/relationships/image" Target="../media/image614.png"/><Relationship Id="rId2" Type="http://schemas.openxmlformats.org/officeDocument/2006/relationships/image" Target="../media/image593.png"/><Relationship Id="rId3" Type="http://schemas.openxmlformats.org/officeDocument/2006/relationships/image" Target="../media/image605.png"/></Relationships>
</file>

<file path=xl/drawings/_rels/drawing264.xml.rels><?xml version="1.0" encoding="UTF-8" standalone="yes"?><Relationships xmlns="http://schemas.openxmlformats.org/package/2006/relationships"><Relationship Id="rId1" Type="http://schemas.openxmlformats.org/officeDocument/2006/relationships/image" Target="../media/image585.png"/></Relationships>
</file>

<file path=xl/drawings/_rels/drawing265.xml.rels><?xml version="1.0" encoding="UTF-8" standalone="yes"?><Relationships xmlns="http://schemas.openxmlformats.org/package/2006/relationships"><Relationship Id="rId1" Type="http://schemas.openxmlformats.org/officeDocument/2006/relationships/image" Target="../media/image590.png"/></Relationships>
</file>

<file path=xl/drawings/_rels/drawing266.xml.rels><?xml version="1.0" encoding="UTF-8" standalone="yes"?><Relationships xmlns="http://schemas.openxmlformats.org/package/2006/relationships"><Relationship Id="rId1" Type="http://schemas.openxmlformats.org/officeDocument/2006/relationships/image" Target="../media/image597.png"/><Relationship Id="rId2" Type="http://schemas.openxmlformats.org/officeDocument/2006/relationships/image" Target="../media/image602.png"/></Relationships>
</file>

<file path=xl/drawings/_rels/drawing267.xml.rels><?xml version="1.0" encoding="UTF-8" standalone="yes"?><Relationships xmlns="http://schemas.openxmlformats.org/package/2006/relationships"><Relationship Id="rId1" Type="http://schemas.openxmlformats.org/officeDocument/2006/relationships/image" Target="../media/image592.png"/></Relationships>
</file>

<file path=xl/drawings/_rels/drawing268.xml.rels><?xml version="1.0" encoding="UTF-8" standalone="yes"?><Relationships xmlns="http://schemas.openxmlformats.org/package/2006/relationships"><Relationship Id="rId1" Type="http://schemas.openxmlformats.org/officeDocument/2006/relationships/image" Target="../media/image601.png"/><Relationship Id="rId2" Type="http://schemas.openxmlformats.org/officeDocument/2006/relationships/image" Target="../media/image612.png"/><Relationship Id="rId3" Type="http://schemas.openxmlformats.org/officeDocument/2006/relationships/image" Target="../media/image600.png"/><Relationship Id="rId4" Type="http://schemas.openxmlformats.org/officeDocument/2006/relationships/image" Target="../media/image620.png"/></Relationships>
</file>

<file path=xl/drawings/_rels/drawing269.xml.rels><?xml version="1.0" encoding="UTF-8" standalone="yes"?><Relationships xmlns="http://schemas.openxmlformats.org/package/2006/relationships"><Relationship Id="rId1" Type="http://schemas.openxmlformats.org/officeDocument/2006/relationships/image" Target="../media/image595.png"/><Relationship Id="rId2" Type="http://schemas.openxmlformats.org/officeDocument/2006/relationships/image" Target="../media/image594.png"/><Relationship Id="rId3" Type="http://schemas.openxmlformats.org/officeDocument/2006/relationships/image" Target="../media/image603.png"/></Relationships>
</file>

<file path=xl/drawings/_rels/drawing27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71.xml.rels><?xml version="1.0" encoding="UTF-8" standalone="yes"?><Relationships xmlns="http://schemas.openxmlformats.org/package/2006/relationships"><Relationship Id="rId1" Type="http://schemas.openxmlformats.org/officeDocument/2006/relationships/image" Target="../media/image596.png"/><Relationship Id="rId2" Type="http://schemas.openxmlformats.org/officeDocument/2006/relationships/image" Target="../media/image599.png"/></Relationships>
</file>

<file path=xl/drawings/_rels/drawing272.xml.rels><?xml version="1.0" encoding="UTF-8" standalone="yes"?><Relationships xmlns="http://schemas.openxmlformats.org/package/2006/relationships"><Relationship Id="rId1" Type="http://schemas.openxmlformats.org/officeDocument/2006/relationships/image" Target="../media/image598.png"/></Relationships>
</file>

<file path=xl/drawings/_rels/drawing273.xml.rels><?xml version="1.0" encoding="UTF-8" standalone="yes"?><Relationships xmlns="http://schemas.openxmlformats.org/package/2006/relationships"><Relationship Id="rId1" Type="http://schemas.openxmlformats.org/officeDocument/2006/relationships/image" Target="../media/image609.png"/><Relationship Id="rId2" Type="http://schemas.openxmlformats.org/officeDocument/2006/relationships/image" Target="../media/image610.png"/></Relationships>
</file>

<file path=xl/drawings/_rels/drawing274.xml.rels><?xml version="1.0" encoding="UTF-8" standalone="yes"?><Relationships xmlns="http://schemas.openxmlformats.org/package/2006/relationships"><Relationship Id="rId1" Type="http://schemas.openxmlformats.org/officeDocument/2006/relationships/image" Target="../media/image606.png"/></Relationships>
</file>

<file path=xl/drawings/_rels/drawing275.xml.rels><?xml version="1.0" encoding="UTF-8" standalone="yes"?><Relationships xmlns="http://schemas.openxmlformats.org/package/2006/relationships"><Relationship Id="rId1" Type="http://schemas.openxmlformats.org/officeDocument/2006/relationships/image" Target="../media/image607.png"/></Relationships>
</file>

<file path=xl/drawings/_rels/drawing276.xml.rels><?xml version="1.0" encoding="UTF-8" standalone="yes"?><Relationships xmlns="http://schemas.openxmlformats.org/package/2006/relationships"><Relationship Id="rId1" Type="http://schemas.openxmlformats.org/officeDocument/2006/relationships/image" Target="../media/image621.png"/><Relationship Id="rId2" Type="http://schemas.openxmlformats.org/officeDocument/2006/relationships/image" Target="../media/image616.png"/><Relationship Id="rId3" Type="http://schemas.openxmlformats.org/officeDocument/2006/relationships/image" Target="../media/image615.png"/></Relationships>
</file>

<file path=xl/drawings/_rels/drawing277.xml.rels><?xml version="1.0" encoding="UTF-8" standalone="yes"?><Relationships xmlns="http://schemas.openxmlformats.org/package/2006/relationships"><Relationship Id="rId1" Type="http://schemas.openxmlformats.org/officeDocument/2006/relationships/image" Target="../media/image631.png"/><Relationship Id="rId2" Type="http://schemas.openxmlformats.org/officeDocument/2006/relationships/image" Target="../media/image617.png"/><Relationship Id="rId3" Type="http://schemas.openxmlformats.org/officeDocument/2006/relationships/image" Target="../media/image611.png"/></Relationships>
</file>

<file path=xl/drawings/_rels/drawing278.xml.rels><?xml version="1.0" encoding="UTF-8" standalone="yes"?><Relationships xmlns="http://schemas.openxmlformats.org/package/2006/relationships"><Relationship Id="rId1" Type="http://schemas.openxmlformats.org/officeDocument/2006/relationships/image" Target="../media/image630.png"/></Relationships>
</file>

<file path=xl/drawings/_rels/drawing28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82.xml.rels><?xml version="1.0" encoding="UTF-8" standalone="yes"?><Relationships xmlns="http://schemas.openxmlformats.org/package/2006/relationships"><Relationship Id="rId1" Type="http://schemas.openxmlformats.org/officeDocument/2006/relationships/image" Target="../media/image613.png"/></Relationships>
</file>

<file path=xl/drawings/_rels/drawing286.xml.rels><?xml version="1.0" encoding="UTF-8" standalone="yes"?><Relationships xmlns="http://schemas.openxmlformats.org/package/2006/relationships"><Relationship Id="rId1" Type="http://schemas.openxmlformats.org/officeDocument/2006/relationships/image" Target="../media/image623.png"/></Relationships>
</file>

<file path=xl/drawings/_rels/drawing288.xml.rels><?xml version="1.0" encoding="UTF-8" standalone="yes"?><Relationships xmlns="http://schemas.openxmlformats.org/package/2006/relationships"><Relationship Id="rId1" Type="http://schemas.openxmlformats.org/officeDocument/2006/relationships/image" Target="../media/image618.png"/></Relationships>
</file>

<file path=xl/drawings/_rels/drawing289.xml.rels><?xml version="1.0" encoding="UTF-8" standalone="yes"?><Relationships xmlns="http://schemas.openxmlformats.org/package/2006/relationships"><Relationship Id="rId1" Type="http://schemas.openxmlformats.org/officeDocument/2006/relationships/image" Target="../media/image624.png"/></Relationships>
</file>

<file path=xl/drawings/_rels/drawing29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Relationship Id="rId2" Type="http://schemas.openxmlformats.org/officeDocument/2006/relationships/image" Target="../media/image32.png"/></Relationships>
</file>

<file path=xl/drawings/_rels/drawing295.xml.rels><?xml version="1.0" encoding="UTF-8" standalone="yes"?><Relationships xmlns="http://schemas.openxmlformats.org/package/2006/relationships"><Relationship Id="rId1" Type="http://schemas.openxmlformats.org/officeDocument/2006/relationships/image" Target="../media/image625.png"/></Relationships>
</file>

<file path=xl/drawings/_rels/drawing299.xml.rels><?xml version="1.0" encoding="UTF-8" standalone="yes"?><Relationships xmlns="http://schemas.openxmlformats.org/package/2006/relationships"><Relationship Id="rId1" Type="http://schemas.openxmlformats.org/officeDocument/2006/relationships/image" Target="../media/image619.png"/><Relationship Id="rId2" Type="http://schemas.openxmlformats.org/officeDocument/2006/relationships/image" Target="../media/image627.png"/></Relationships>
</file>

<file path=xl/drawings/_rels/drawing30.xml.rels><?xml version="1.0" encoding="UTF-8" standalone="yes"?>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303.xml.rels><?xml version="1.0" encoding="UTF-8" standalone="yes"?><Relationships xmlns="http://schemas.openxmlformats.org/package/2006/relationships"><Relationship Id="rId1" Type="http://schemas.openxmlformats.org/officeDocument/2006/relationships/image" Target="../media/image637.png"/></Relationships>
</file>

<file path=xl/drawings/_rels/drawing304.xml.rels><?xml version="1.0" encoding="UTF-8" standalone="yes"?><Relationships xmlns="http://schemas.openxmlformats.org/package/2006/relationships"><Relationship Id="rId1" Type="http://schemas.openxmlformats.org/officeDocument/2006/relationships/image" Target="../media/image622.png"/><Relationship Id="rId2" Type="http://schemas.openxmlformats.org/officeDocument/2006/relationships/image" Target="../media/image643.png"/><Relationship Id="rId3" Type="http://schemas.openxmlformats.org/officeDocument/2006/relationships/image" Target="../media/image632.png"/><Relationship Id="rId4" Type="http://schemas.openxmlformats.org/officeDocument/2006/relationships/image" Target="../media/image639.png"/></Relationships>
</file>

<file path=xl/drawings/_rels/drawing306.xml.rels><?xml version="1.0" encoding="UTF-8" standalone="yes"?><Relationships xmlns="http://schemas.openxmlformats.org/package/2006/relationships"><Relationship Id="rId1" Type="http://schemas.openxmlformats.org/officeDocument/2006/relationships/image" Target="../media/image628.png"/><Relationship Id="rId2" Type="http://schemas.openxmlformats.org/officeDocument/2006/relationships/image" Target="../media/image633.png"/><Relationship Id="rId3" Type="http://schemas.openxmlformats.org/officeDocument/2006/relationships/image" Target="../media/image645.png"/><Relationship Id="rId4" Type="http://schemas.openxmlformats.org/officeDocument/2006/relationships/image" Target="../media/image640.png"/><Relationship Id="rId5" Type="http://schemas.openxmlformats.org/officeDocument/2006/relationships/image" Target="../media/image626.png"/><Relationship Id="rId6" Type="http://schemas.openxmlformats.org/officeDocument/2006/relationships/image" Target="../media/image629.png"/></Relationships>
</file>

<file path=xl/drawings/_rels/drawing307.xml.rels><?xml version="1.0" encoding="UTF-8" standalone="yes"?><Relationships xmlns="http://schemas.openxmlformats.org/package/2006/relationships"><Relationship Id="rId1" Type="http://schemas.openxmlformats.org/officeDocument/2006/relationships/image" Target="../media/image635.png"/><Relationship Id="rId2" Type="http://schemas.openxmlformats.org/officeDocument/2006/relationships/image" Target="../media/image641.png"/></Relationships>
</file>

<file path=xl/drawings/_rels/drawing31.xml.rels><?xml version="1.0" encoding="UTF-8" standalone="yes"?><Relationships xmlns="http://schemas.openxmlformats.org/package/2006/relationships"><Relationship Id="rId1" Type="http://schemas.openxmlformats.org/officeDocument/2006/relationships/image" Target="../media/image49.png"/><Relationship Id="rId2" Type="http://schemas.openxmlformats.org/officeDocument/2006/relationships/image" Target="../media/image43.png"/></Relationships>
</file>

<file path=xl/drawings/_rels/drawing312.xml.rels><?xml version="1.0" encoding="UTF-8" standalone="yes"?><Relationships xmlns="http://schemas.openxmlformats.org/package/2006/relationships"><Relationship Id="rId1" Type="http://schemas.openxmlformats.org/officeDocument/2006/relationships/image" Target="../media/image634.png"/><Relationship Id="rId2" Type="http://schemas.openxmlformats.org/officeDocument/2006/relationships/image" Target="../media/image636.png"/></Relationships>
</file>

<file path=xl/drawings/_rels/drawing314.xml.rels><?xml version="1.0" encoding="UTF-8" standalone="yes"?><Relationships xmlns="http://schemas.openxmlformats.org/package/2006/relationships"><Relationship Id="rId1" Type="http://schemas.openxmlformats.org/officeDocument/2006/relationships/image" Target="../media/image647.png"/></Relationships>
</file>

<file path=xl/drawings/_rels/drawing319.xml.rels><?xml version="1.0" encoding="UTF-8" standalone="yes"?><Relationships xmlns="http://schemas.openxmlformats.org/package/2006/relationships"><Relationship Id="rId1" Type="http://schemas.openxmlformats.org/officeDocument/2006/relationships/image" Target="../media/image644.png"/></Relationships>
</file>

<file path=xl/drawings/_rels/drawing32.xml.rels><?xml version="1.0" encoding="UTF-8" standalone="yes"?>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29.xml.rels><?xml version="1.0" encoding="UTF-8" standalone="yes"?><Relationships xmlns="http://schemas.openxmlformats.org/package/2006/relationships"><Relationship Id="rId1" Type="http://schemas.openxmlformats.org/officeDocument/2006/relationships/image" Target="../media/image648.png"/></Relationships>
</file>

<file path=xl/drawings/_rels/drawing34.xml.rels><?xml version="1.0" encoding="UTF-8" standalone="yes"?><Relationships xmlns="http://schemas.openxmlformats.org/package/2006/relationships"><Relationship Id="rId1" Type="http://schemas.openxmlformats.org/officeDocument/2006/relationships/image" Target="../media/image29.png"/><Relationship Id="rId2" Type="http://schemas.openxmlformats.org/officeDocument/2006/relationships/image" Target="../media/image35.png"/><Relationship Id="rId3" Type="http://schemas.openxmlformats.org/officeDocument/2006/relationships/image" Target="../media/image30.png"/></Relationships>
</file>

<file path=xl/drawings/_rels/drawing343.xml.rels><?xml version="1.0" encoding="UTF-8" standalone="yes"?><Relationships xmlns="http://schemas.openxmlformats.org/package/2006/relationships"><Relationship Id="rId1" Type="http://schemas.openxmlformats.org/officeDocument/2006/relationships/image" Target="../media/image638.png"/></Relationships>
</file>

<file path=xl/drawings/_rels/drawing35.xml.rels><?xml version="1.0" encoding="UTF-8" standalone="yes"?>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355.xml.rels><?xml version="1.0" encoding="UTF-8" standalone="yes"?><Relationships xmlns="http://schemas.openxmlformats.org/package/2006/relationships"><Relationship Id="rId1" Type="http://schemas.openxmlformats.org/officeDocument/2006/relationships/image" Target="../media/image646.png"/><Relationship Id="rId2" Type="http://schemas.openxmlformats.org/officeDocument/2006/relationships/image" Target="../media/image642.png"/></Relationships>
</file>

<file path=xl/drawings/_rels/drawing36.xml.rels><?xml version="1.0" encoding="UTF-8" standalone="yes"?>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7.xml.rels><?xml version="1.0" encoding="UTF-8" standalone="yes"?><Relationships xmlns="http://schemas.openxmlformats.org/package/2006/relationships"><Relationship Id="rId1" Type="http://schemas.openxmlformats.org/officeDocument/2006/relationships/image" Target="../media/image46.png"/><Relationship Id="rId2" Type="http://schemas.openxmlformats.org/officeDocument/2006/relationships/image" Target="../media/image34.png"/><Relationship Id="rId3" Type="http://schemas.openxmlformats.org/officeDocument/2006/relationships/image" Target="../media/image41.png"/><Relationship Id="rId4" Type="http://schemas.openxmlformats.org/officeDocument/2006/relationships/image" Target="../media/image63.png"/><Relationship Id="rId5" Type="http://schemas.openxmlformats.org/officeDocument/2006/relationships/image" Target="../media/image38.png"/><Relationship Id="rId6" Type="http://schemas.openxmlformats.org/officeDocument/2006/relationships/image" Target="../media/image47.png"/></Relationships>
</file>

<file path=xl/drawings/_rels/drawing38.xml.rels><?xml version="1.0" encoding="UTF-8" standalone="yes"?><Relationships xmlns="http://schemas.openxmlformats.org/package/2006/relationships"><Relationship Id="rId1" Type="http://schemas.openxmlformats.org/officeDocument/2006/relationships/image" Target="../media/image36.png"/><Relationship Id="rId2" Type="http://schemas.openxmlformats.org/officeDocument/2006/relationships/image" Target="../media/image48.png"/></Relationships>
</file>

<file path=xl/drawings/_rels/drawing39.xml.rels><?xml version="1.0" encoding="UTF-8" standalone="yes"?>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40.xml.rels><?xml version="1.0" encoding="UTF-8" standalone="yes"?><Relationships xmlns="http://schemas.openxmlformats.org/package/2006/relationships"><Relationship Id="rId1" Type="http://schemas.openxmlformats.org/officeDocument/2006/relationships/image" Target="../media/image55.png"/><Relationship Id="rId2" Type="http://schemas.openxmlformats.org/officeDocument/2006/relationships/image" Target="../media/image58.png"/><Relationship Id="rId3" Type="http://schemas.openxmlformats.org/officeDocument/2006/relationships/image" Target="../media/image54.png"/><Relationship Id="rId4" Type="http://schemas.openxmlformats.org/officeDocument/2006/relationships/image" Target="../media/image51.png"/><Relationship Id="rId5" Type="http://schemas.openxmlformats.org/officeDocument/2006/relationships/image" Target="../media/image42.png"/><Relationship Id="rId6" Type="http://schemas.openxmlformats.org/officeDocument/2006/relationships/image" Target="../media/image44.png"/></Relationships>
</file>

<file path=xl/drawings/_rels/drawing41.xml.rels><?xml version="1.0" encoding="UTF-8" standalone="yes"?><Relationships xmlns="http://schemas.openxmlformats.org/package/2006/relationships"><Relationship Id="rId1" Type="http://schemas.openxmlformats.org/officeDocument/2006/relationships/image" Target="../media/image37.png"/><Relationship Id="rId2" Type="http://schemas.openxmlformats.org/officeDocument/2006/relationships/image" Target="../media/image52.png"/><Relationship Id="rId3" Type="http://schemas.openxmlformats.org/officeDocument/2006/relationships/image" Target="../media/image73.png"/></Relationships>
</file>

<file path=xl/drawings/_rels/drawing42.xml.rels><?xml version="1.0" encoding="UTF-8" standalone="yes"?>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3.xml.rels><?xml version="1.0" encoding="UTF-8" standalone="yes"?><Relationships xmlns="http://schemas.openxmlformats.org/package/2006/relationships"><Relationship Id="rId1" Type="http://schemas.openxmlformats.org/officeDocument/2006/relationships/image" Target="../media/image56.png"/><Relationship Id="rId2" Type="http://schemas.openxmlformats.org/officeDocument/2006/relationships/image" Target="../media/image72.png"/><Relationship Id="rId3" Type="http://schemas.openxmlformats.org/officeDocument/2006/relationships/image" Target="../media/image50.png"/></Relationships>
</file>

<file path=xl/drawings/_rels/drawing44.xml.rels><?xml version="1.0" encoding="UTF-8" standalone="yes"?>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45.xml.rels><?xml version="1.0" encoding="UTF-8" standalone="yes"?>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47.xml.rels><?xml version="1.0" encoding="UTF-8" standalone="yes"?>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48.xml.rels><?xml version="1.0" encoding="UTF-8" standalone="yes"?><Relationships xmlns="http://schemas.openxmlformats.org/package/2006/relationships"><Relationship Id="rId1" Type="http://schemas.openxmlformats.org/officeDocument/2006/relationships/image" Target="../media/image67.png"/><Relationship Id="rId2" Type="http://schemas.openxmlformats.org/officeDocument/2006/relationships/image" Target="../media/image68.png"/></Relationships>
</file>

<file path=xl/drawings/_rels/drawing49.xml.rels><?xml version="1.0" encoding="UTF-8" standalone="yes"?><Relationships xmlns="http://schemas.openxmlformats.org/package/2006/relationships"><Relationship Id="rId1" Type="http://schemas.openxmlformats.org/officeDocument/2006/relationships/image" Target="../media/image83.png"/><Relationship Id="rId2" Type="http://schemas.openxmlformats.org/officeDocument/2006/relationships/image" Target="../media/image60.png"/><Relationship Id="rId3" Type="http://schemas.openxmlformats.org/officeDocument/2006/relationships/image" Target="../media/image77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50.xml.rels><?xml version="1.0" encoding="UTF-8" standalone="yes"?><Relationships xmlns="http://schemas.openxmlformats.org/package/2006/relationships"><Relationship Id="rId1" Type="http://schemas.openxmlformats.org/officeDocument/2006/relationships/image" Target="../media/image62.png"/><Relationship Id="rId2" Type="http://schemas.openxmlformats.org/officeDocument/2006/relationships/image" Target="../media/image66.png"/><Relationship Id="rId3" Type="http://schemas.openxmlformats.org/officeDocument/2006/relationships/image" Target="../media/image69.png"/><Relationship Id="rId4" Type="http://schemas.openxmlformats.org/officeDocument/2006/relationships/image" Target="../media/image76.png"/><Relationship Id="rId5" Type="http://schemas.openxmlformats.org/officeDocument/2006/relationships/image" Target="../media/image74.png"/></Relationships>
</file>

<file path=xl/drawings/_rels/drawing51.xml.rels><?xml version="1.0" encoding="UTF-8" standalone="yes"?>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52.xml.rels><?xml version="1.0" encoding="UTF-8" standalone="yes"?><Relationships xmlns="http://schemas.openxmlformats.org/package/2006/relationships"><Relationship Id="rId1" Type="http://schemas.openxmlformats.org/officeDocument/2006/relationships/image" Target="../media/image81.png"/><Relationship Id="rId2" Type="http://schemas.openxmlformats.org/officeDocument/2006/relationships/image" Target="../media/image70.png"/></Relationships>
</file>

<file path=xl/drawings/_rels/drawing53.xml.rels><?xml version="1.0" encoding="UTF-8" standalone="yes"?>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54.xml.rels><?xml version="1.0" encoding="UTF-8" standalone="yes"?><Relationships xmlns="http://schemas.openxmlformats.org/package/2006/relationships"><Relationship Id="rId1" Type="http://schemas.openxmlformats.org/officeDocument/2006/relationships/image" Target="../media/image71.png"/><Relationship Id="rId2" Type="http://schemas.openxmlformats.org/officeDocument/2006/relationships/image" Target="../media/image65.png"/><Relationship Id="rId3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55.xml.rels><?xml version="1.0" encoding="UTF-8" standalone="yes"?><Relationships xmlns="http://schemas.openxmlformats.org/package/2006/relationships"><Relationship Id="rId1" Type="http://schemas.openxmlformats.org/officeDocument/2006/relationships/image" Target="../media/image105.png"/><Relationship Id="rId2" Type="http://schemas.openxmlformats.org/officeDocument/2006/relationships/image" Target="../media/image85.png"/></Relationships>
</file>

<file path=xl/drawings/_rels/drawing56.xml.rels><?xml version="1.0" encoding="UTF-8" standalone="yes"?><Relationships xmlns="http://schemas.openxmlformats.org/package/2006/relationships"><Relationship Id="rId1" Type="http://schemas.openxmlformats.org/officeDocument/2006/relationships/image" Target="../media/image80.png"/><Relationship Id="rId2" Type="http://schemas.openxmlformats.org/officeDocument/2006/relationships/image" Target="../media/image84.png"/></Relationships>
</file>

<file path=xl/drawings/_rels/drawing57.xml.rels><?xml version="1.0" encoding="UTF-8" standalone="yes"?><Relationships xmlns="http://schemas.openxmlformats.org/package/2006/relationships"><Relationship Id="rId1" Type="http://schemas.openxmlformats.org/officeDocument/2006/relationships/image" Target="../media/image106.png"/><Relationship Id="rId2" Type="http://schemas.openxmlformats.org/officeDocument/2006/relationships/image" Target="../media/image82.png"/></Relationships>
</file>

<file path=xl/drawings/_rels/drawing58.xml.rels><?xml version="1.0" encoding="UTF-8" standalone="yes"?><Relationships xmlns="http://schemas.openxmlformats.org/package/2006/relationships"><Relationship Id="rId1" Type="http://schemas.openxmlformats.org/officeDocument/2006/relationships/image" Target="../media/image93.png"/><Relationship Id="rId2" Type="http://schemas.openxmlformats.org/officeDocument/2006/relationships/image" Target="../media/image89.png"/></Relationships>
</file>

<file path=xl/drawings/_rels/drawing59.xml.rels><?xml version="1.0" encoding="UTF-8" standalone="yes"?>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60.xml.rels><?xml version="1.0" encoding="UTF-8" standalone="yes"?>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61.xml.rels><?xml version="1.0" encoding="UTF-8" standalone="yes"?><Relationships xmlns="http://schemas.openxmlformats.org/package/2006/relationships"><Relationship Id="rId1" Type="http://schemas.openxmlformats.org/officeDocument/2006/relationships/image" Target="../media/image102.png"/><Relationship Id="rId2" Type="http://schemas.openxmlformats.org/officeDocument/2006/relationships/image" Target="../media/image115.png"/></Relationships>
</file>

<file path=xl/drawings/_rels/drawing62.xml.rels><?xml version="1.0" encoding="UTF-8" standalone="yes"?><Relationships xmlns="http://schemas.openxmlformats.org/package/2006/relationships"><Relationship Id="rId1" Type="http://schemas.openxmlformats.org/officeDocument/2006/relationships/image" Target="../media/image94.png"/><Relationship Id="rId2" Type="http://schemas.openxmlformats.org/officeDocument/2006/relationships/image" Target="../media/image99.png"/><Relationship Id="rId3" Type="http://schemas.openxmlformats.org/officeDocument/2006/relationships/image" Target="../media/image86.png"/><Relationship Id="rId4" Type="http://schemas.openxmlformats.org/officeDocument/2006/relationships/image" Target="../media/image96.png"/></Relationships>
</file>

<file path=xl/drawings/_rels/drawing63.xml.rels><?xml version="1.0" encoding="UTF-8" standalone="yes"?><Relationships xmlns="http://schemas.openxmlformats.org/package/2006/relationships"><Relationship Id="rId1" Type="http://schemas.openxmlformats.org/officeDocument/2006/relationships/image" Target="../media/image101.png"/><Relationship Id="rId2" Type="http://schemas.openxmlformats.org/officeDocument/2006/relationships/image" Target="../media/image91.png"/><Relationship Id="rId3" Type="http://schemas.openxmlformats.org/officeDocument/2006/relationships/image" Target="../media/image92.png"/><Relationship Id="rId4" Type="http://schemas.openxmlformats.org/officeDocument/2006/relationships/image" Target="../media/image109.png"/></Relationships>
</file>

<file path=xl/drawings/_rels/drawing64.xml.rels><?xml version="1.0" encoding="UTF-8" standalone="yes"?><Relationships xmlns="http://schemas.openxmlformats.org/package/2006/relationships"><Relationship Id="rId1" Type="http://schemas.openxmlformats.org/officeDocument/2006/relationships/image" Target="../media/image103.png"/><Relationship Id="rId2" Type="http://schemas.openxmlformats.org/officeDocument/2006/relationships/image" Target="../media/image125.png"/><Relationship Id="rId3" Type="http://schemas.openxmlformats.org/officeDocument/2006/relationships/image" Target="../media/image95.png"/><Relationship Id="rId4" Type="http://schemas.openxmlformats.org/officeDocument/2006/relationships/image" Target="../media/image88.png"/><Relationship Id="rId5" Type="http://schemas.openxmlformats.org/officeDocument/2006/relationships/image" Target="../media/image98.png"/></Relationships>
</file>

<file path=xl/drawings/_rels/drawing65.xml.rels><?xml version="1.0" encoding="UTF-8" standalone="yes"?><Relationships xmlns="http://schemas.openxmlformats.org/package/2006/relationships"><Relationship Id="rId1" Type="http://schemas.openxmlformats.org/officeDocument/2006/relationships/image" Target="../media/image108.png"/><Relationship Id="rId2" Type="http://schemas.openxmlformats.org/officeDocument/2006/relationships/image" Target="../media/image104.png"/><Relationship Id="rId3" Type="http://schemas.openxmlformats.org/officeDocument/2006/relationships/image" Target="../media/image111.png"/><Relationship Id="rId4" Type="http://schemas.openxmlformats.org/officeDocument/2006/relationships/image" Target="../media/image97.png"/><Relationship Id="rId5" Type="http://schemas.openxmlformats.org/officeDocument/2006/relationships/image" Target="../media/image100.png"/></Relationships>
</file>

<file path=xl/drawings/_rels/drawing66.xml.rels><?xml version="1.0" encoding="UTF-8" standalone="yes"?><Relationships xmlns="http://schemas.openxmlformats.org/package/2006/relationships"><Relationship Id="rId1" Type="http://schemas.openxmlformats.org/officeDocument/2006/relationships/image" Target="../media/image119.png"/><Relationship Id="rId2" Type="http://schemas.openxmlformats.org/officeDocument/2006/relationships/image" Target="../media/image112.png"/><Relationship Id="rId3" Type="http://schemas.openxmlformats.org/officeDocument/2006/relationships/image" Target="../media/image110.png"/></Relationships>
</file>

<file path=xl/drawings/_rels/drawing67.xml.rels><?xml version="1.0" encoding="UTF-8" standalone="yes"?><Relationships xmlns="http://schemas.openxmlformats.org/package/2006/relationships"><Relationship Id="rId1" Type="http://schemas.openxmlformats.org/officeDocument/2006/relationships/image" Target="../media/image131.png"/><Relationship Id="rId2" Type="http://schemas.openxmlformats.org/officeDocument/2006/relationships/image" Target="../media/image113.png"/><Relationship Id="rId3" Type="http://schemas.openxmlformats.org/officeDocument/2006/relationships/image" Target="../media/image118.png"/></Relationships>
</file>

<file path=xl/drawings/_rels/drawing68.xml.rels><?xml version="1.0" encoding="UTF-8" standalone="yes"?><Relationships xmlns="http://schemas.openxmlformats.org/package/2006/relationships"><Relationship Id="rId1" Type="http://schemas.openxmlformats.org/officeDocument/2006/relationships/image" Target="../media/image117.png"/><Relationship Id="rId2" Type="http://schemas.openxmlformats.org/officeDocument/2006/relationships/image" Target="../media/image107.png"/><Relationship Id="rId3" Type="http://schemas.openxmlformats.org/officeDocument/2006/relationships/image" Target="../media/image120.png"/><Relationship Id="rId4" Type="http://schemas.openxmlformats.org/officeDocument/2006/relationships/image" Target="../media/image123.png"/></Relationships>
</file>

<file path=xl/drawings/_rels/drawing69.xml.rels><?xml version="1.0" encoding="UTF-8" standalone="yes"?><Relationships xmlns="http://schemas.openxmlformats.org/package/2006/relationships"><Relationship Id="rId1" Type="http://schemas.openxmlformats.org/officeDocument/2006/relationships/image" Target="../media/image124.png"/><Relationship Id="rId2" Type="http://schemas.openxmlformats.org/officeDocument/2006/relationships/image" Target="../media/image116.png"/><Relationship Id="rId3" Type="http://schemas.openxmlformats.org/officeDocument/2006/relationships/image" Target="../media/image126.png"/></Relationships>
</file>

<file path=xl/drawings/_rels/drawing70.xml.rels><?xml version="1.0" encoding="UTF-8" standalone="yes"?><Relationships xmlns="http://schemas.openxmlformats.org/package/2006/relationships"><Relationship Id="rId1" Type="http://schemas.openxmlformats.org/officeDocument/2006/relationships/image" Target="../media/image114.png"/><Relationship Id="rId2" Type="http://schemas.openxmlformats.org/officeDocument/2006/relationships/image" Target="../media/image122.png"/></Relationships>
</file>

<file path=xl/drawings/_rels/drawing71.xml.rels><?xml version="1.0" encoding="UTF-8" standalone="yes"?><Relationships xmlns="http://schemas.openxmlformats.org/package/2006/relationships"><Relationship Id="rId1" Type="http://schemas.openxmlformats.org/officeDocument/2006/relationships/image" Target="../media/image145.png"/><Relationship Id="rId2" Type="http://schemas.openxmlformats.org/officeDocument/2006/relationships/image" Target="../media/image128.png"/></Relationships>
</file>

<file path=xl/drawings/_rels/drawing72.xml.rels><?xml version="1.0" encoding="UTF-8" standalone="yes"?><Relationships xmlns="http://schemas.openxmlformats.org/package/2006/relationships"><Relationship Id="rId1" Type="http://schemas.openxmlformats.org/officeDocument/2006/relationships/image" Target="../media/image129.png"/></Relationships>
</file>

<file path=xl/drawings/_rels/drawing73.xml.rels><?xml version="1.0" encoding="UTF-8" standalone="yes"?><Relationships xmlns="http://schemas.openxmlformats.org/package/2006/relationships"><Relationship Id="rId1" Type="http://schemas.openxmlformats.org/officeDocument/2006/relationships/image" Target="../media/image133.png"/><Relationship Id="rId2" Type="http://schemas.openxmlformats.org/officeDocument/2006/relationships/image" Target="../media/image121.png"/><Relationship Id="rId3" Type="http://schemas.openxmlformats.org/officeDocument/2006/relationships/image" Target="../media/image140.png"/><Relationship Id="rId4" Type="http://schemas.openxmlformats.org/officeDocument/2006/relationships/image" Target="../media/image137.png"/></Relationships>
</file>

<file path=xl/drawings/_rels/drawing74.xml.rels><?xml version="1.0" encoding="UTF-8" standalone="yes"?>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75.xml.rels><?xml version="1.0" encoding="UTF-8" standalone="yes"?><Relationships xmlns="http://schemas.openxmlformats.org/package/2006/relationships"><Relationship Id="rId1" Type="http://schemas.openxmlformats.org/officeDocument/2006/relationships/image" Target="../media/image130.png"/><Relationship Id="rId2" Type="http://schemas.openxmlformats.org/officeDocument/2006/relationships/image" Target="../media/image138.png"/><Relationship Id="rId3" Type="http://schemas.openxmlformats.org/officeDocument/2006/relationships/image" Target="../media/image136.png"/></Relationships>
</file>

<file path=xl/drawings/_rels/drawing76.xml.rels><?xml version="1.0" encoding="UTF-8" standalone="yes"?><Relationships xmlns="http://schemas.openxmlformats.org/package/2006/relationships"><Relationship Id="rId1" Type="http://schemas.openxmlformats.org/officeDocument/2006/relationships/image" Target="../media/image144.png"/><Relationship Id="rId2" Type="http://schemas.openxmlformats.org/officeDocument/2006/relationships/image" Target="../media/image141.png"/></Relationships>
</file>

<file path=xl/drawings/_rels/drawing77.xml.rels><?xml version="1.0" encoding="UTF-8" standalone="yes"?><Relationships xmlns="http://schemas.openxmlformats.org/package/2006/relationships"><Relationship Id="rId1" Type="http://schemas.openxmlformats.org/officeDocument/2006/relationships/image" Target="../media/image135.png"/><Relationship Id="rId2" Type="http://schemas.openxmlformats.org/officeDocument/2006/relationships/image" Target="../media/image134.png"/></Relationships>
</file>

<file path=xl/drawings/_rels/drawing78.xml.rels><?xml version="1.0" encoding="UTF-8" standalone="yes"?><Relationships xmlns="http://schemas.openxmlformats.org/package/2006/relationships"><Relationship Id="rId1" Type="http://schemas.openxmlformats.org/officeDocument/2006/relationships/image" Target="../media/image161.png"/><Relationship Id="rId2" Type="http://schemas.openxmlformats.org/officeDocument/2006/relationships/image" Target="../media/image160.png"/></Relationships>
</file>

<file path=xl/drawings/_rels/drawing79.xml.rels><?xml version="1.0" encoding="UTF-8" standalone="yes"?><Relationships xmlns="http://schemas.openxmlformats.org/package/2006/relationships"><Relationship Id="rId1" Type="http://schemas.openxmlformats.org/officeDocument/2006/relationships/image" Target="../media/image132.png"/><Relationship Id="rId2" Type="http://schemas.openxmlformats.org/officeDocument/2006/relationships/image" Target="../media/image139.png"/><Relationship Id="rId3" Type="http://schemas.openxmlformats.org/officeDocument/2006/relationships/image" Target="../media/image171.png"/><Relationship Id="rId4" Type="http://schemas.openxmlformats.org/officeDocument/2006/relationships/image" Target="../media/image142.png"/></Relationships>
</file>

<file path=xl/drawings/_rels/drawing80.xml.rels><?xml version="1.0" encoding="UTF-8" standalone="yes"?><Relationships xmlns="http://schemas.openxmlformats.org/package/2006/relationships"><Relationship Id="rId1" Type="http://schemas.openxmlformats.org/officeDocument/2006/relationships/image" Target="../media/image147.png"/></Relationships>
</file>

<file path=xl/drawings/_rels/drawing81.xml.rels><?xml version="1.0" encoding="UTF-8" standalone="yes"?><Relationships xmlns="http://schemas.openxmlformats.org/package/2006/relationships"><Relationship Id="rId1" Type="http://schemas.openxmlformats.org/officeDocument/2006/relationships/image" Target="../media/image148.png"/><Relationship Id="rId2" Type="http://schemas.openxmlformats.org/officeDocument/2006/relationships/image" Target="../media/image159.png"/><Relationship Id="rId3" Type="http://schemas.openxmlformats.org/officeDocument/2006/relationships/image" Target="../media/image151.png"/><Relationship Id="rId4" Type="http://schemas.openxmlformats.org/officeDocument/2006/relationships/image" Target="../media/image146.png"/><Relationship Id="rId5" Type="http://schemas.openxmlformats.org/officeDocument/2006/relationships/image" Target="../media/image167.png"/></Relationships>
</file>

<file path=xl/drawings/_rels/drawing82.xml.rels><?xml version="1.0" encoding="UTF-8" standalone="yes"?><Relationships xmlns="http://schemas.openxmlformats.org/package/2006/relationships"><Relationship Id="rId1" Type="http://schemas.openxmlformats.org/officeDocument/2006/relationships/image" Target="../media/image152.png"/><Relationship Id="rId2" Type="http://schemas.openxmlformats.org/officeDocument/2006/relationships/image" Target="../media/image157.png"/><Relationship Id="rId3" Type="http://schemas.openxmlformats.org/officeDocument/2006/relationships/image" Target="../media/image158.png"/><Relationship Id="rId4" Type="http://schemas.openxmlformats.org/officeDocument/2006/relationships/image" Target="../media/image150.png"/><Relationship Id="rId5" Type="http://schemas.openxmlformats.org/officeDocument/2006/relationships/image" Target="../media/image155.png"/></Relationships>
</file>

<file path=xl/drawings/_rels/drawing83.xml.rels><?xml version="1.0" encoding="UTF-8" standalone="yes"?><Relationships xmlns="http://schemas.openxmlformats.org/package/2006/relationships"><Relationship Id="rId1" Type="http://schemas.openxmlformats.org/officeDocument/2006/relationships/image" Target="../media/image154.png"/></Relationships>
</file>

<file path=xl/drawings/_rels/drawing84.xml.rels><?xml version="1.0" encoding="UTF-8" standalone="yes"?><Relationships xmlns="http://schemas.openxmlformats.org/package/2006/relationships"><Relationship Id="rId1" Type="http://schemas.openxmlformats.org/officeDocument/2006/relationships/image" Target="../media/image149.png"/><Relationship Id="rId2" Type="http://schemas.openxmlformats.org/officeDocument/2006/relationships/image" Target="../media/image143.png"/></Relationships>
</file>

<file path=xl/drawings/_rels/drawing85.xml.rels><?xml version="1.0" encoding="UTF-8" standalone="yes"?><Relationships xmlns="http://schemas.openxmlformats.org/package/2006/relationships"><Relationship Id="rId1" Type="http://schemas.openxmlformats.org/officeDocument/2006/relationships/image" Target="../media/image163.png"/><Relationship Id="rId2" Type="http://schemas.openxmlformats.org/officeDocument/2006/relationships/image" Target="../media/image153.png"/></Relationships>
</file>

<file path=xl/drawings/_rels/drawing88.xml.rels><?xml version="1.0" encoding="UTF-8" standalone="yes"?><Relationships xmlns="http://schemas.openxmlformats.org/package/2006/relationships"><Relationship Id="rId1" Type="http://schemas.openxmlformats.org/officeDocument/2006/relationships/image" Target="../media/image156.png"/><Relationship Id="rId2" Type="http://schemas.openxmlformats.org/officeDocument/2006/relationships/image" Target="../media/image164.png"/><Relationship Id="rId3" Type="http://schemas.openxmlformats.org/officeDocument/2006/relationships/image" Target="../media/image165.png"/><Relationship Id="rId4" Type="http://schemas.openxmlformats.org/officeDocument/2006/relationships/image" Target="../media/image162.png"/></Relationships>
</file>

<file path=xl/drawings/_rels/drawing89.xml.rels><?xml version="1.0" encoding="UTF-8" standalone="yes"?><Relationships xmlns="http://schemas.openxmlformats.org/package/2006/relationships"><Relationship Id="rId1" Type="http://schemas.openxmlformats.org/officeDocument/2006/relationships/image" Target="../media/image176.png"/></Relationships>
</file>

<file path=xl/drawings/_rels/drawing90.xml.rels><?xml version="1.0" encoding="UTF-8" standalone="yes"?><Relationships xmlns="http://schemas.openxmlformats.org/package/2006/relationships"><Relationship Id="rId1" Type="http://schemas.openxmlformats.org/officeDocument/2006/relationships/image" Target="../media/image200.png"/><Relationship Id="rId2" Type="http://schemas.openxmlformats.org/officeDocument/2006/relationships/image" Target="../media/image182.png"/></Relationships>
</file>

<file path=xl/drawings/_rels/drawing91.xml.rels><?xml version="1.0" encoding="UTF-8" standalone="yes"?><Relationships xmlns="http://schemas.openxmlformats.org/package/2006/relationships"><Relationship Id="rId1" Type="http://schemas.openxmlformats.org/officeDocument/2006/relationships/image" Target="../media/image181.png"/></Relationships>
</file>

<file path=xl/drawings/_rels/drawing92.xml.rels><?xml version="1.0" encoding="UTF-8" standalone="yes"?><Relationships xmlns="http://schemas.openxmlformats.org/package/2006/relationships"><Relationship Id="rId1" Type="http://schemas.openxmlformats.org/officeDocument/2006/relationships/image" Target="../media/image175.png"/></Relationships>
</file>

<file path=xl/drawings/_rels/drawing93.xml.rels><?xml version="1.0" encoding="UTF-8" standalone="yes"?><Relationships xmlns="http://schemas.openxmlformats.org/package/2006/relationships"><Relationship Id="rId1" Type="http://schemas.openxmlformats.org/officeDocument/2006/relationships/image" Target="../media/image179.png"/></Relationships>
</file>

<file path=xl/drawings/_rels/drawing94.xml.rels><?xml version="1.0" encoding="UTF-8" standalone="yes"?><Relationships xmlns="http://schemas.openxmlformats.org/package/2006/relationships"><Relationship Id="rId1" Type="http://schemas.openxmlformats.org/officeDocument/2006/relationships/image" Target="../media/image166.png"/></Relationships>
</file>

<file path=xl/drawings/_rels/drawing95.xml.rels><?xml version="1.0" encoding="UTF-8" standalone="yes"?><Relationships xmlns="http://schemas.openxmlformats.org/package/2006/relationships"><Relationship Id="rId1" Type="http://schemas.openxmlformats.org/officeDocument/2006/relationships/image" Target="../media/image172.png"/></Relationships>
</file>

<file path=xl/drawings/_rels/drawing96.xml.rels><?xml version="1.0" encoding="UTF-8" standalone="yes"?><Relationships xmlns="http://schemas.openxmlformats.org/package/2006/relationships"><Relationship Id="rId1" Type="http://schemas.openxmlformats.org/officeDocument/2006/relationships/image" Target="../media/image169.png"/></Relationships>
</file>

<file path=xl/drawings/_rels/drawing97.xml.rels><?xml version="1.0" encoding="UTF-8" standalone="yes"?><Relationships xmlns="http://schemas.openxmlformats.org/package/2006/relationships"><Relationship Id="rId1" Type="http://schemas.openxmlformats.org/officeDocument/2006/relationships/image" Target="../media/image174.png"/><Relationship Id="rId2" Type="http://schemas.openxmlformats.org/officeDocument/2006/relationships/image" Target="../media/image183.png"/><Relationship Id="rId3" Type="http://schemas.openxmlformats.org/officeDocument/2006/relationships/image" Target="../media/image168.png"/></Relationships>
</file>

<file path=xl/drawings/_rels/drawing98.xml.rels><?xml version="1.0" encoding="UTF-8" standalone="yes"?><Relationships xmlns="http://schemas.openxmlformats.org/package/2006/relationships"><Relationship Id="rId1" Type="http://schemas.openxmlformats.org/officeDocument/2006/relationships/image" Target="../media/image196.png"/><Relationship Id="rId2" Type="http://schemas.openxmlformats.org/officeDocument/2006/relationships/image" Target="../media/image178.png"/><Relationship Id="rId3" Type="http://schemas.openxmlformats.org/officeDocument/2006/relationships/image" Target="../media/image170.png"/><Relationship Id="rId4" Type="http://schemas.openxmlformats.org/officeDocument/2006/relationships/image" Target="../media/image191.png"/></Relationships>
</file>

<file path=xl/drawings/_rels/drawing99.xml.rels><?xml version="1.0" encoding="UTF-8" standalone="yes"?><Relationships xmlns="http://schemas.openxmlformats.org/package/2006/relationships"><Relationship Id="rId1" Type="http://schemas.openxmlformats.org/officeDocument/2006/relationships/image" Target="../media/image177.png"/><Relationship Id="rId2" Type="http://schemas.openxmlformats.org/officeDocument/2006/relationships/image" Target="../media/image173.png"/><Relationship Id="rId3" Type="http://schemas.openxmlformats.org/officeDocument/2006/relationships/image" Target="../media/image186.png"/><Relationship Id="rId4" Type="http://schemas.openxmlformats.org/officeDocument/2006/relationships/image" Target="../media/image189.png"/><Relationship Id="rId5" Type="http://schemas.openxmlformats.org/officeDocument/2006/relationships/image" Target="../media/image180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</xdr:colOff>
      <xdr:row>0</xdr:row>
      <xdr:rowOff>0</xdr:rowOff>
    </xdr:from>
    <xdr:ext cx="1419225" cy="1933575"/>
    <xdr:pic>
      <xdr:nvPicPr>
        <xdr:cNvPr id="0" name="image19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104775</xdr:colOff>
      <xdr:row>1</xdr:row>
      <xdr:rowOff>-180975</xdr:rowOff>
    </xdr:from>
    <xdr:ext cx="1457325" cy="5867400"/>
    <xdr:pic>
      <xdr:nvPicPr>
        <xdr:cNvPr id="0" name="image18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76375" cy="647700"/>
    <xdr:pic>
      <xdr:nvPicPr>
        <xdr:cNvPr id="0" name="image18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62075" cy="5943600"/>
    <xdr:pic>
      <xdr:nvPicPr>
        <xdr:cNvPr id="0" name="image19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09700" cy="3076575"/>
    <xdr:pic>
      <xdr:nvPicPr>
        <xdr:cNvPr id="0" name="image18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76200</xdr:colOff>
      <xdr:row>0</xdr:row>
      <xdr:rowOff>28575</xdr:rowOff>
    </xdr:from>
    <xdr:ext cx="1428750" cy="1400175"/>
    <xdr:pic>
      <xdr:nvPicPr>
        <xdr:cNvPr id="0" name="image18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1476375" cy="419100"/>
    <xdr:pic>
      <xdr:nvPicPr>
        <xdr:cNvPr id="0" name="image19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5076825"/>
    <xdr:pic>
      <xdr:nvPicPr>
        <xdr:cNvPr id="0" name="image19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57325" cy="5972175"/>
    <xdr:pic>
      <xdr:nvPicPr>
        <xdr:cNvPr id="0" name="image19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28750" cy="5457825"/>
    <xdr:pic>
      <xdr:nvPicPr>
        <xdr:cNvPr id="0" name="image19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58</xdr:row>
      <xdr:rowOff>0</xdr:rowOff>
    </xdr:from>
    <xdr:ext cx="1409700" cy="971550"/>
    <xdr:pic>
      <xdr:nvPicPr>
        <xdr:cNvPr id="0" name="image20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95425" cy="1638300"/>
    <xdr:pic>
      <xdr:nvPicPr>
        <xdr:cNvPr id="0" name="image19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1438275" cy="590550"/>
    <xdr:pic>
      <xdr:nvPicPr>
        <xdr:cNvPr id="0" name="image19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428625"/>
    <xdr:pic>
      <xdr:nvPicPr>
        <xdr:cNvPr id="0" name="image20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1381125" cy="457200"/>
    <xdr:pic>
      <xdr:nvPicPr>
        <xdr:cNvPr id="0" name="image20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371475"/>
    <xdr:pic>
      <xdr:nvPicPr>
        <xdr:cNvPr id="0" name="image20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90650" cy="3733800"/>
    <xdr:pic>
      <xdr:nvPicPr>
        <xdr:cNvPr id="0" name="image21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28750" cy="666750"/>
    <xdr:pic>
      <xdr:nvPicPr>
        <xdr:cNvPr id="0" name="image20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14475" cy="6000750"/>
    <xdr:pic>
      <xdr:nvPicPr>
        <xdr:cNvPr id="0" name="image20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09700" cy="5448300"/>
    <xdr:pic>
      <xdr:nvPicPr>
        <xdr:cNvPr id="0" name="image21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57</xdr:row>
      <xdr:rowOff>0</xdr:rowOff>
    </xdr:from>
    <xdr:ext cx="1390650" cy="2238375"/>
    <xdr:pic>
      <xdr:nvPicPr>
        <xdr:cNvPr id="0" name="image21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14475" cy="1200150"/>
    <xdr:pic>
      <xdr:nvPicPr>
        <xdr:cNvPr id="0" name="image20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24000" cy="5981700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24000" cy="5715000"/>
    <xdr:pic>
      <xdr:nvPicPr>
        <xdr:cNvPr id="0" name="image22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504950" cy="3914775"/>
    <xdr:pic>
      <xdr:nvPicPr>
        <xdr:cNvPr id="0" name="image21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85900" cy="2019300"/>
    <xdr:pic>
      <xdr:nvPicPr>
        <xdr:cNvPr id="0" name="image21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1304925"/>
    <xdr:pic>
      <xdr:nvPicPr>
        <xdr:cNvPr id="0" name="image22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66850" cy="5972175"/>
    <xdr:pic>
      <xdr:nvPicPr>
        <xdr:cNvPr id="0" name="image2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09700" cy="2876550"/>
    <xdr:pic>
      <xdr:nvPicPr>
        <xdr:cNvPr id="0" name="image20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47800" cy="457200"/>
    <xdr:pic>
      <xdr:nvPicPr>
        <xdr:cNvPr id="0" name="image23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4552950"/>
    <xdr:pic>
      <xdr:nvPicPr>
        <xdr:cNvPr id="0" name="image23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47800" cy="590550"/>
    <xdr:pic>
      <xdr:nvPicPr>
        <xdr:cNvPr id="0" name="image22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1381125"/>
    <xdr:pic>
      <xdr:nvPicPr>
        <xdr:cNvPr id="0" name="image22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1533525"/>
    <xdr:pic>
      <xdr:nvPicPr>
        <xdr:cNvPr id="0" name="image20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43050" cy="6010275"/>
    <xdr:pic>
      <xdr:nvPicPr>
        <xdr:cNvPr id="0" name="image21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38275" cy="4733925"/>
    <xdr:pic>
      <xdr:nvPicPr>
        <xdr:cNvPr id="0" name="image21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19225" cy="2286000"/>
    <xdr:pic>
      <xdr:nvPicPr>
        <xdr:cNvPr id="0" name="image22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95425" cy="5429250"/>
    <xdr:pic>
      <xdr:nvPicPr>
        <xdr:cNvPr id="0" name="image22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5953125"/>
    <xdr:pic>
      <xdr:nvPicPr>
        <xdr:cNvPr id="0" name="image22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19225" cy="5610225"/>
    <xdr:pic>
      <xdr:nvPicPr>
        <xdr:cNvPr id="0" name="image21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58</xdr:row>
      <xdr:rowOff>0</xdr:rowOff>
    </xdr:from>
    <xdr:ext cx="1419225" cy="1400175"/>
    <xdr:pic>
      <xdr:nvPicPr>
        <xdr:cNvPr id="0" name="image21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28750" cy="1943100"/>
    <xdr:pic>
      <xdr:nvPicPr>
        <xdr:cNvPr id="0" name="image22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81150" cy="6438900"/>
    <xdr:pic>
      <xdr:nvPicPr>
        <xdr:cNvPr id="0" name="image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1466850" cy="3400425"/>
    <xdr:pic>
      <xdr:nvPicPr>
        <xdr:cNvPr id="0" name="image1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57325" cy="5943600"/>
    <xdr:pic>
      <xdr:nvPicPr>
        <xdr:cNvPr id="0" name="image23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47800" cy="5495925"/>
    <xdr:pic>
      <xdr:nvPicPr>
        <xdr:cNvPr id="0" name="image24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62075" cy="5972175"/>
    <xdr:pic>
      <xdr:nvPicPr>
        <xdr:cNvPr id="0" name="image22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00175" cy="4714875"/>
    <xdr:pic>
      <xdr:nvPicPr>
        <xdr:cNvPr id="0" name="image23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2286000"/>
    <xdr:pic>
      <xdr:nvPicPr>
        <xdr:cNvPr id="0" name="image23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57325" cy="5924550"/>
    <xdr:pic>
      <xdr:nvPicPr>
        <xdr:cNvPr id="0" name="image24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381125" cy="1857375"/>
    <xdr:pic>
      <xdr:nvPicPr>
        <xdr:cNvPr id="0" name="image23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66850" cy="857250"/>
    <xdr:pic>
      <xdr:nvPicPr>
        <xdr:cNvPr id="0" name="image24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52575" cy="5448300"/>
    <xdr:pic>
      <xdr:nvPicPr>
        <xdr:cNvPr id="0" name="image23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0</xdr:rowOff>
    </xdr:from>
    <xdr:ext cx="1438275" cy="1485900"/>
    <xdr:pic>
      <xdr:nvPicPr>
        <xdr:cNvPr id="0" name="image26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2400300"/>
    <xdr:pic>
      <xdr:nvPicPr>
        <xdr:cNvPr id="0" name="image25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5962650"/>
    <xdr:pic>
      <xdr:nvPicPr>
        <xdr:cNvPr id="0" name="image25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28750" cy="5638800"/>
    <xdr:pic>
      <xdr:nvPicPr>
        <xdr:cNvPr id="0" name="image24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58</xdr:row>
      <xdr:rowOff>0</xdr:rowOff>
    </xdr:from>
    <xdr:ext cx="1543050" cy="5543550"/>
    <xdr:pic>
      <xdr:nvPicPr>
        <xdr:cNvPr id="0" name="image23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86</xdr:row>
      <xdr:rowOff>0</xdr:rowOff>
    </xdr:from>
    <xdr:ext cx="1428750" cy="2076450"/>
    <xdr:pic>
      <xdr:nvPicPr>
        <xdr:cNvPr id="0" name="image24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390650" cy="752475"/>
    <xdr:pic>
      <xdr:nvPicPr>
        <xdr:cNvPr id="0" name="image22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6010275"/>
    <xdr:pic>
      <xdr:nvPicPr>
        <xdr:cNvPr id="0" name="image25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57325" cy="5591175"/>
    <xdr:pic>
      <xdr:nvPicPr>
        <xdr:cNvPr id="0" name="image23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58</xdr:row>
      <xdr:rowOff>0</xdr:rowOff>
    </xdr:from>
    <xdr:ext cx="1514475" cy="1047750"/>
    <xdr:pic>
      <xdr:nvPicPr>
        <xdr:cNvPr id="0" name="image24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381125" cy="5686425"/>
    <xdr:pic>
      <xdr:nvPicPr>
        <xdr:cNvPr id="0" name="image25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38100</xdr:colOff>
      <xdr:row>0</xdr:row>
      <xdr:rowOff>9525</xdr:rowOff>
    </xdr:from>
    <xdr:ext cx="1419225" cy="4848225"/>
    <xdr:pic>
      <xdr:nvPicPr>
        <xdr:cNvPr id="0" name="image26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28750" cy="2933700"/>
    <xdr:pic>
      <xdr:nvPicPr>
        <xdr:cNvPr id="0" name="image23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28750" cy="552450"/>
    <xdr:pic>
      <xdr:nvPicPr>
        <xdr:cNvPr id="0" name="image27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1466850" cy="2905125"/>
    <xdr:pic>
      <xdr:nvPicPr>
        <xdr:cNvPr id="0" name="image25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1504950" cy="1800225"/>
    <xdr:pic>
      <xdr:nvPicPr>
        <xdr:cNvPr id="0" name="image24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1400175" cy="495300"/>
    <xdr:pic>
      <xdr:nvPicPr>
        <xdr:cNvPr id="0" name="image24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33525" cy="5362575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5953125"/>
    <xdr:pic>
      <xdr:nvPicPr>
        <xdr:cNvPr id="0" name="image24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28750" cy="4533900"/>
    <xdr:pic>
      <xdr:nvPicPr>
        <xdr:cNvPr id="0" name="image25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1362075"/>
    <xdr:pic>
      <xdr:nvPicPr>
        <xdr:cNvPr id="0" name="image25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3533775"/>
    <xdr:pic>
      <xdr:nvPicPr>
        <xdr:cNvPr id="0" name="image26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09700" cy="590550"/>
    <xdr:pic>
      <xdr:nvPicPr>
        <xdr:cNvPr id="0" name="image25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0</xdr:row>
      <xdr:rowOff>0</xdr:rowOff>
    </xdr:from>
    <xdr:ext cx="1466850" cy="5934075"/>
    <xdr:pic>
      <xdr:nvPicPr>
        <xdr:cNvPr id="0" name="image27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1428750" cy="2752725"/>
    <xdr:pic>
      <xdr:nvPicPr>
        <xdr:cNvPr id="0" name="image25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723900"/>
    <xdr:pic>
      <xdr:nvPicPr>
        <xdr:cNvPr id="0" name="image26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47800" cy="5962650"/>
    <xdr:pic>
      <xdr:nvPicPr>
        <xdr:cNvPr id="0" name="image25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1428750" cy="5181600"/>
    <xdr:pic>
      <xdr:nvPicPr>
        <xdr:cNvPr id="0" name="image26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552450"/>
    <xdr:pic>
      <xdr:nvPicPr>
        <xdr:cNvPr id="0" name="image24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1352550" cy="5972175"/>
    <xdr:pic>
      <xdr:nvPicPr>
        <xdr:cNvPr id="0" name="image27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1438275" cy="1371600"/>
    <xdr:pic>
      <xdr:nvPicPr>
        <xdr:cNvPr id="0" name="image28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5886450"/>
    <xdr:pic>
      <xdr:nvPicPr>
        <xdr:cNvPr id="0" name="image27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38275" cy="5514975"/>
    <xdr:pic>
      <xdr:nvPicPr>
        <xdr:cNvPr id="0" name="image30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28750" cy="2400300"/>
    <xdr:pic>
      <xdr:nvPicPr>
        <xdr:cNvPr id="0" name="image27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09700" cy="3124200"/>
    <xdr:pic>
      <xdr:nvPicPr>
        <xdr:cNvPr id="0" name="image26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95425" cy="5924550"/>
    <xdr:pic>
      <xdr:nvPicPr>
        <xdr:cNvPr id="0" name="image26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2809875"/>
    <xdr:pic>
      <xdr:nvPicPr>
        <xdr:cNvPr id="0" name="image26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704975" cy="624840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76375" cy="1038225"/>
    <xdr:pic>
      <xdr:nvPicPr>
        <xdr:cNvPr id="0" name="image2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2371725"/>
    <xdr:pic>
      <xdr:nvPicPr>
        <xdr:cNvPr id="0" name="image27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390650" cy="6000750"/>
    <xdr:pic>
      <xdr:nvPicPr>
        <xdr:cNvPr id="0" name="image28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1400175" cy="1476375"/>
    <xdr:pic>
      <xdr:nvPicPr>
        <xdr:cNvPr id="0" name="image26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00175" cy="2190750"/>
    <xdr:pic>
      <xdr:nvPicPr>
        <xdr:cNvPr id="0" name="image27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962025</xdr:colOff>
      <xdr:row>0</xdr:row>
      <xdr:rowOff>0</xdr:rowOff>
    </xdr:from>
    <xdr:ext cx="1438275" cy="514350"/>
    <xdr:pic>
      <xdr:nvPicPr>
        <xdr:cNvPr id="0" name="image27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1419225" cy="5981700"/>
    <xdr:pic>
      <xdr:nvPicPr>
        <xdr:cNvPr id="0" name="image26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1457325" cy="5210175"/>
    <xdr:pic>
      <xdr:nvPicPr>
        <xdr:cNvPr id="0" name="image27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60</xdr:row>
      <xdr:rowOff>0</xdr:rowOff>
    </xdr:from>
    <xdr:ext cx="1419225" cy="3505200"/>
    <xdr:pic>
      <xdr:nvPicPr>
        <xdr:cNvPr id="0" name="image27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19225" cy="942975"/>
    <xdr:pic>
      <xdr:nvPicPr>
        <xdr:cNvPr id="0" name="image29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43050" cy="6029325"/>
    <xdr:pic>
      <xdr:nvPicPr>
        <xdr:cNvPr id="0" name="image30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38275" cy="3057525"/>
    <xdr:pic>
      <xdr:nvPicPr>
        <xdr:cNvPr id="0" name="image28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581025</xdr:colOff>
      <xdr:row>0</xdr:row>
      <xdr:rowOff>0</xdr:rowOff>
    </xdr:from>
    <xdr:ext cx="1371600" cy="514350"/>
    <xdr:pic>
      <xdr:nvPicPr>
        <xdr:cNvPr id="0" name="image28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5981700"/>
    <xdr:pic>
      <xdr:nvPicPr>
        <xdr:cNvPr id="0" name="image29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09700" cy="628650"/>
    <xdr:pic>
      <xdr:nvPicPr>
        <xdr:cNvPr id="0" name="image28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76375" cy="542925"/>
    <xdr:pic>
      <xdr:nvPicPr>
        <xdr:cNvPr id="0" name="image28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419225" cy="1790700"/>
    <xdr:pic>
      <xdr:nvPicPr>
        <xdr:cNvPr id="0" name="image29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2619375"/>
    <xdr:pic>
      <xdr:nvPicPr>
        <xdr:cNvPr id="0" name="image29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5981700"/>
    <xdr:pic>
      <xdr:nvPicPr>
        <xdr:cNvPr id="0" name="image29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47800" cy="1447800"/>
    <xdr:pic>
      <xdr:nvPicPr>
        <xdr:cNvPr id="0" name="image28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19225" cy="828675"/>
    <xdr:pic>
      <xdr:nvPicPr>
        <xdr:cNvPr id="0" name="image28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90650" cy="5905500"/>
    <xdr:pic>
      <xdr:nvPicPr>
        <xdr:cNvPr id="0" name="image28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352550" cy="1943100"/>
    <xdr:pic>
      <xdr:nvPicPr>
        <xdr:cNvPr id="0" name="image32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57325" cy="1409700"/>
    <xdr:pic>
      <xdr:nvPicPr>
        <xdr:cNvPr id="0" name="image29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1543050"/>
    <xdr:pic>
      <xdr:nvPicPr>
        <xdr:cNvPr id="0" name="image28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1371600"/>
    <xdr:pic>
      <xdr:nvPicPr>
        <xdr:cNvPr id="0" name="image29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14475" cy="1209675"/>
    <xdr:pic>
      <xdr:nvPicPr>
        <xdr:cNvPr id="0" name="image29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60579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95425" cy="523875"/>
    <xdr:pic>
      <xdr:nvPicPr>
        <xdr:cNvPr id="0" name="image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504950" cy="5257800"/>
    <xdr:pic>
      <xdr:nvPicPr>
        <xdr:cNvPr id="0" name="image1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</xdr:colOff>
      <xdr:row>0</xdr:row>
      <xdr:rowOff>0</xdr:rowOff>
    </xdr:from>
    <xdr:ext cx="1428750" cy="5857875"/>
    <xdr:pic>
      <xdr:nvPicPr>
        <xdr:cNvPr id="0" name="image31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38275" cy="2257425"/>
    <xdr:pic>
      <xdr:nvPicPr>
        <xdr:cNvPr id="0" name="image30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85900" cy="4657725"/>
    <xdr:pic>
      <xdr:nvPicPr>
        <xdr:cNvPr id="0" name="image30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381125" cy="2228850"/>
    <xdr:pic>
      <xdr:nvPicPr>
        <xdr:cNvPr id="0" name="image29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1609725"/>
    <xdr:pic>
      <xdr:nvPicPr>
        <xdr:cNvPr id="0" name="image29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1504950"/>
    <xdr:pic>
      <xdr:nvPicPr>
        <xdr:cNvPr id="0" name="image30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38275" cy="5619750"/>
    <xdr:pic>
      <xdr:nvPicPr>
        <xdr:cNvPr id="0" name="image30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5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0</xdr:rowOff>
    </xdr:from>
    <xdr:ext cx="1438275" cy="2228850"/>
    <xdr:pic>
      <xdr:nvPicPr>
        <xdr:cNvPr id="0" name="image30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914525" cy="3371850"/>
    <xdr:pic>
      <xdr:nvPicPr>
        <xdr:cNvPr id="0" name="image30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</xdr:colOff>
      <xdr:row>0</xdr:row>
      <xdr:rowOff>0</xdr:rowOff>
    </xdr:from>
    <xdr:ext cx="1419225" cy="3552825"/>
    <xdr:pic>
      <xdr:nvPicPr>
        <xdr:cNvPr id="0" name="image31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428750" cy="4724400"/>
    <xdr:pic>
      <xdr:nvPicPr>
        <xdr:cNvPr id="0" name="image32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95425" cy="3390900"/>
    <xdr:pic>
      <xdr:nvPicPr>
        <xdr:cNvPr id="0" name="image31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3705225"/>
    <xdr:pic>
      <xdr:nvPicPr>
        <xdr:cNvPr id="0" name="image31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57325" cy="3609975"/>
    <xdr:pic>
      <xdr:nvPicPr>
        <xdr:cNvPr id="0" name="image31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0</xdr:rowOff>
    </xdr:from>
    <xdr:ext cx="1447800" cy="2962275"/>
    <xdr:pic>
      <xdr:nvPicPr>
        <xdr:cNvPr id="0" name="image33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0</xdr:row>
      <xdr:rowOff>19050</xdr:rowOff>
    </xdr:from>
    <xdr:ext cx="1447800" cy="3714750"/>
    <xdr:pic>
      <xdr:nvPicPr>
        <xdr:cNvPr id="0" name="image30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47800" cy="4924425"/>
    <xdr:pic>
      <xdr:nvPicPr>
        <xdr:cNvPr id="0" name="image32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630555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95425" cy="2181225"/>
    <xdr:pic>
      <xdr:nvPicPr>
        <xdr:cNvPr id="0" name="image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</xdr:colOff>
      <xdr:row>0</xdr:row>
      <xdr:rowOff>0</xdr:rowOff>
    </xdr:from>
    <xdr:ext cx="1466850" cy="4810125"/>
    <xdr:pic>
      <xdr:nvPicPr>
        <xdr:cNvPr id="0" name="image3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657225</xdr:colOff>
      <xdr:row>0</xdr:row>
      <xdr:rowOff>0</xdr:rowOff>
    </xdr:from>
    <xdr:ext cx="1495425" cy="723900"/>
    <xdr:pic>
      <xdr:nvPicPr>
        <xdr:cNvPr id="0" name="image30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0</xdr:rowOff>
    </xdr:from>
    <xdr:ext cx="1438275" cy="3457575"/>
    <xdr:pic>
      <xdr:nvPicPr>
        <xdr:cNvPr id="0" name="image31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3152775"/>
    <xdr:pic>
      <xdr:nvPicPr>
        <xdr:cNvPr id="0" name="image33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962150" cy="2562225"/>
    <xdr:pic>
      <xdr:nvPicPr>
        <xdr:cNvPr id="0" name="image32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</xdr:colOff>
      <xdr:row>0</xdr:row>
      <xdr:rowOff>0</xdr:rowOff>
    </xdr:from>
    <xdr:ext cx="1943100" cy="2638425"/>
    <xdr:pic>
      <xdr:nvPicPr>
        <xdr:cNvPr id="0" name="image3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5629275"/>
    <xdr:pic>
      <xdr:nvPicPr>
        <xdr:cNvPr id="0" name="image31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390650" cy="2581275"/>
    <xdr:pic>
      <xdr:nvPicPr>
        <xdr:cNvPr id="0" name="image32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76200</xdr:colOff>
      <xdr:row>0</xdr:row>
      <xdr:rowOff>0</xdr:rowOff>
    </xdr:from>
    <xdr:ext cx="1476375" cy="1066800"/>
    <xdr:pic>
      <xdr:nvPicPr>
        <xdr:cNvPr id="0" name="image32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95425" cy="647700"/>
    <xdr:pic>
      <xdr:nvPicPr>
        <xdr:cNvPr id="0" name="image33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2266950"/>
    <xdr:pic>
      <xdr:nvPicPr>
        <xdr:cNvPr id="0" name="image32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0</xdr:rowOff>
    </xdr:from>
    <xdr:ext cx="1419225" cy="3181350"/>
    <xdr:pic>
      <xdr:nvPicPr>
        <xdr:cNvPr id="0" name="image33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0</xdr:row>
      <xdr:rowOff>0</xdr:rowOff>
    </xdr:from>
    <xdr:ext cx="1762125" cy="1295400"/>
    <xdr:pic>
      <xdr:nvPicPr>
        <xdr:cNvPr id="0" name="image33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0</xdr:rowOff>
    </xdr:from>
    <xdr:ext cx="1428750" cy="676275"/>
    <xdr:pic>
      <xdr:nvPicPr>
        <xdr:cNvPr id="0" name="image33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4314825"/>
    <xdr:pic>
      <xdr:nvPicPr>
        <xdr:cNvPr id="0" name="image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38100</xdr:colOff>
      <xdr:row>1</xdr:row>
      <xdr:rowOff>-200025</xdr:rowOff>
    </xdr:from>
    <xdr:ext cx="1466850" cy="3781425"/>
    <xdr:pic>
      <xdr:nvPicPr>
        <xdr:cNvPr id="0" name="image31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66850" cy="2686050"/>
    <xdr:pic>
      <xdr:nvPicPr>
        <xdr:cNvPr id="0" name="image34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0</xdr:rowOff>
    </xdr:from>
    <xdr:ext cx="1428750" cy="3686175"/>
    <xdr:pic>
      <xdr:nvPicPr>
        <xdr:cNvPr id="0" name="image32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19225" cy="657225"/>
    <xdr:pic>
      <xdr:nvPicPr>
        <xdr:cNvPr id="0" name="image34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</xdr:colOff>
      <xdr:row>0</xdr:row>
      <xdr:rowOff>9525</xdr:rowOff>
    </xdr:from>
    <xdr:ext cx="1466850" cy="1685925"/>
    <xdr:pic>
      <xdr:nvPicPr>
        <xdr:cNvPr id="0" name="image32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0</xdr:rowOff>
    </xdr:from>
    <xdr:ext cx="1419225" cy="3590925"/>
    <xdr:pic>
      <xdr:nvPicPr>
        <xdr:cNvPr id="0" name="image34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438275" cy="3781425"/>
    <xdr:pic>
      <xdr:nvPicPr>
        <xdr:cNvPr id="0" name="image38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3743325"/>
    <xdr:pic>
      <xdr:nvPicPr>
        <xdr:cNvPr id="0" name="image33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19225" cy="5105400"/>
    <xdr:pic>
      <xdr:nvPicPr>
        <xdr:cNvPr id="0" name="image33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0</xdr:row>
      <xdr:rowOff>0</xdr:rowOff>
    </xdr:from>
    <xdr:ext cx="1419225" cy="447675"/>
    <xdr:pic>
      <xdr:nvPicPr>
        <xdr:cNvPr id="0" name="image32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14475" cy="4638675"/>
    <xdr:pic>
      <xdr:nvPicPr>
        <xdr:cNvPr id="0" name="image33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3733800"/>
    <xdr:pic>
      <xdr:nvPicPr>
        <xdr:cNvPr id="0" name="image34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47800" cy="2333625"/>
    <xdr:pic>
      <xdr:nvPicPr>
        <xdr:cNvPr id="0" name="image34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19225" cy="1085850"/>
    <xdr:pic>
      <xdr:nvPicPr>
        <xdr:cNvPr id="0" name="image34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0</xdr:row>
      <xdr:rowOff>0</xdr:rowOff>
    </xdr:from>
    <xdr:ext cx="1428750" cy="3743325"/>
    <xdr:pic>
      <xdr:nvPicPr>
        <xdr:cNvPr id="0" name="image35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1409700" cy="2590800"/>
    <xdr:pic>
      <xdr:nvPicPr>
        <xdr:cNvPr id="0" name="image33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876300</xdr:colOff>
      <xdr:row>0</xdr:row>
      <xdr:rowOff>0</xdr:rowOff>
    </xdr:from>
    <xdr:ext cx="1428750" cy="2924175"/>
    <xdr:pic>
      <xdr:nvPicPr>
        <xdr:cNvPr id="0" name="image34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1447800" cy="1162050"/>
    <xdr:pic>
      <xdr:nvPicPr>
        <xdr:cNvPr id="0" name="image35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1419225" cy="1162050"/>
    <xdr:pic>
      <xdr:nvPicPr>
        <xdr:cNvPr id="0" name="image35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</xdr:row>
      <xdr:rowOff>0</xdr:rowOff>
    </xdr:from>
    <xdr:ext cx="1428750" cy="438150"/>
    <xdr:pic>
      <xdr:nvPicPr>
        <xdr:cNvPr id="0" name="image35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81125" cy="3514725"/>
    <xdr:pic>
      <xdr:nvPicPr>
        <xdr:cNvPr id="0" name="image34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419225" cy="1438275"/>
    <xdr:pic>
      <xdr:nvPicPr>
        <xdr:cNvPr id="0" name="image35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85900" cy="5514975"/>
    <xdr:pic>
      <xdr:nvPicPr>
        <xdr:cNvPr id="0" name="image35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76375" cy="1609725"/>
    <xdr:pic>
      <xdr:nvPicPr>
        <xdr:cNvPr id="0" name="image36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9</xdr:row>
      <xdr:rowOff>104775</xdr:rowOff>
    </xdr:from>
    <xdr:ext cx="1409700" cy="581025"/>
    <xdr:pic>
      <xdr:nvPicPr>
        <xdr:cNvPr id="0" name="image36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123825</xdr:colOff>
      <xdr:row>0</xdr:row>
      <xdr:rowOff>0</xdr:rowOff>
    </xdr:from>
    <xdr:ext cx="1428750" cy="2257425"/>
    <xdr:pic>
      <xdr:nvPicPr>
        <xdr:cNvPr id="0" name="image36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381125" cy="381000"/>
    <xdr:pic>
      <xdr:nvPicPr>
        <xdr:cNvPr id="0" name="image34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438275" cy="704850"/>
    <xdr:pic>
      <xdr:nvPicPr>
        <xdr:cNvPr id="0" name="image37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81150" cy="1733550"/>
    <xdr:pic>
      <xdr:nvPicPr>
        <xdr:cNvPr id="0" name="image3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66850" cy="3714750"/>
    <xdr:pic>
      <xdr:nvPicPr>
        <xdr:cNvPr id="0" name="image36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524000" cy="4581525"/>
    <xdr:pic>
      <xdr:nvPicPr>
        <xdr:cNvPr id="0" name="image35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57325" cy="3209925"/>
    <xdr:pic>
      <xdr:nvPicPr>
        <xdr:cNvPr id="0" name="image34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28750" cy="1647825"/>
    <xdr:pic>
      <xdr:nvPicPr>
        <xdr:cNvPr id="0" name="image37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952500</xdr:colOff>
      <xdr:row>10</xdr:row>
      <xdr:rowOff>28575</xdr:rowOff>
    </xdr:from>
    <xdr:ext cx="1457325" cy="600075"/>
    <xdr:pic>
      <xdr:nvPicPr>
        <xdr:cNvPr id="0" name="image36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3228975"/>
    <xdr:pic>
      <xdr:nvPicPr>
        <xdr:cNvPr id="0" name="image35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19050</xdr:rowOff>
    </xdr:from>
    <xdr:ext cx="1447800" cy="3371850"/>
    <xdr:pic>
      <xdr:nvPicPr>
        <xdr:cNvPr id="0" name="image35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962025</xdr:colOff>
      <xdr:row>0</xdr:row>
      <xdr:rowOff>0</xdr:rowOff>
    </xdr:from>
    <xdr:ext cx="1743075" cy="4286250"/>
    <xdr:pic>
      <xdr:nvPicPr>
        <xdr:cNvPr id="0" name="image36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21</xdr:row>
      <xdr:rowOff>180975</xdr:rowOff>
    </xdr:from>
    <xdr:ext cx="1743075" cy="3000375"/>
    <xdr:pic>
      <xdr:nvPicPr>
        <xdr:cNvPr id="0" name="image35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</xdr:colOff>
      <xdr:row>0</xdr:row>
      <xdr:rowOff>0</xdr:rowOff>
    </xdr:from>
    <xdr:ext cx="1438275" cy="3562350"/>
    <xdr:pic>
      <xdr:nvPicPr>
        <xdr:cNvPr id="0" name="image36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390650" cy="485775"/>
    <xdr:pic>
      <xdr:nvPicPr>
        <xdr:cNvPr id="0" name="image36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381125" cy="571500"/>
    <xdr:pic>
      <xdr:nvPicPr>
        <xdr:cNvPr id="0" name="image36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8</xdr:row>
      <xdr:rowOff>28575</xdr:rowOff>
    </xdr:from>
    <xdr:ext cx="1400175" cy="504825"/>
    <xdr:pic>
      <xdr:nvPicPr>
        <xdr:cNvPr id="0" name="image39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3295650"/>
    <xdr:pic>
      <xdr:nvPicPr>
        <xdr:cNvPr id="0" name="image37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85900" cy="1790700"/>
    <xdr:pic>
      <xdr:nvPicPr>
        <xdr:cNvPr id="0" name="image36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2962275"/>
    <xdr:pic>
      <xdr:nvPicPr>
        <xdr:cNvPr id="0" name="image37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1638300"/>
    <xdr:pic>
      <xdr:nvPicPr>
        <xdr:cNvPr id="0" name="image40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3724275"/>
    <xdr:pic>
      <xdr:nvPicPr>
        <xdr:cNvPr id="0" name="image38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09700" cy="2524125"/>
    <xdr:pic>
      <xdr:nvPicPr>
        <xdr:cNvPr id="0" name="image37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28750" cy="1800225"/>
    <xdr:pic>
      <xdr:nvPicPr>
        <xdr:cNvPr id="0" name="image37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1466850" cy="1057275"/>
    <xdr:pic>
      <xdr:nvPicPr>
        <xdr:cNvPr id="0" name="image38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6229350"/>
    <xdr:pic>
      <xdr:nvPicPr>
        <xdr:cNvPr id="0" name="image1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3752850"/>
    <xdr:pic>
      <xdr:nvPicPr>
        <xdr:cNvPr id="0" name="image37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57325" cy="2990850"/>
    <xdr:pic>
      <xdr:nvPicPr>
        <xdr:cNvPr id="0" name="image38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81125" cy="3695700"/>
    <xdr:pic>
      <xdr:nvPicPr>
        <xdr:cNvPr id="0" name="image38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09700" cy="3695700"/>
    <xdr:pic>
      <xdr:nvPicPr>
        <xdr:cNvPr id="0" name="image40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3724275"/>
    <xdr:pic>
      <xdr:nvPicPr>
        <xdr:cNvPr id="0" name="image38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390650" cy="3467100"/>
    <xdr:pic>
      <xdr:nvPicPr>
        <xdr:cNvPr id="0" name="image39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38275" cy="1209675"/>
    <xdr:pic>
      <xdr:nvPicPr>
        <xdr:cNvPr id="0" name="image37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7</xdr:row>
      <xdr:rowOff>200025</xdr:rowOff>
    </xdr:from>
    <xdr:ext cx="1600200" cy="1438275"/>
    <xdr:pic>
      <xdr:nvPicPr>
        <xdr:cNvPr id="0" name="image37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</xdr:row>
      <xdr:rowOff>0</xdr:rowOff>
    </xdr:from>
    <xdr:ext cx="1438275" cy="1476375"/>
    <xdr:pic>
      <xdr:nvPicPr>
        <xdr:cNvPr id="0" name="image38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3686175"/>
    <xdr:pic>
      <xdr:nvPicPr>
        <xdr:cNvPr id="0" name="image38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85900" cy="5076825"/>
    <xdr:pic>
      <xdr:nvPicPr>
        <xdr:cNvPr id="0" name="image37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95425" cy="1066800"/>
    <xdr:pic>
      <xdr:nvPicPr>
        <xdr:cNvPr id="0" name="image39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</xdr:colOff>
      <xdr:row>0</xdr:row>
      <xdr:rowOff>0</xdr:rowOff>
    </xdr:from>
    <xdr:ext cx="1362075" cy="2524125"/>
    <xdr:pic>
      <xdr:nvPicPr>
        <xdr:cNvPr id="0" name="image38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85900" cy="1123950"/>
    <xdr:pic>
      <xdr:nvPicPr>
        <xdr:cNvPr id="0" name="image38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1495425" cy="885825"/>
    <xdr:pic>
      <xdr:nvPicPr>
        <xdr:cNvPr id="0" name="image39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19225" cy="5657850"/>
    <xdr:pic>
      <xdr:nvPicPr>
        <xdr:cNvPr id="0" name="image39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1476375" cy="847725"/>
    <xdr:pic>
      <xdr:nvPicPr>
        <xdr:cNvPr id="0" name="image39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3600450"/>
    <xdr:pic>
      <xdr:nvPicPr>
        <xdr:cNvPr id="0" name="image40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17</xdr:row>
      <xdr:rowOff>200025</xdr:rowOff>
    </xdr:from>
    <xdr:ext cx="1476375" cy="1476375"/>
    <xdr:pic>
      <xdr:nvPicPr>
        <xdr:cNvPr id="0" name="image39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57325" cy="1114425"/>
    <xdr:pic>
      <xdr:nvPicPr>
        <xdr:cNvPr id="0" name="image40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1343025" cy="409575"/>
    <xdr:pic>
      <xdr:nvPicPr>
        <xdr:cNvPr id="0" name="image39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1409700" cy="1181100"/>
    <xdr:pic>
      <xdr:nvPicPr>
        <xdr:cNvPr id="0" name="image39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9525</xdr:rowOff>
    </xdr:from>
    <xdr:ext cx="1343025" cy="781050"/>
    <xdr:pic>
      <xdr:nvPicPr>
        <xdr:cNvPr id="0" name="image41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</xdr:colOff>
      <xdr:row>0</xdr:row>
      <xdr:rowOff>9525</xdr:rowOff>
    </xdr:from>
    <xdr:ext cx="1457325" cy="3648075"/>
    <xdr:pic>
      <xdr:nvPicPr>
        <xdr:cNvPr id="0" name="image40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</xdr:colOff>
      <xdr:row>18</xdr:row>
      <xdr:rowOff>57150</xdr:rowOff>
    </xdr:from>
    <xdr:ext cx="1343025" cy="4476750"/>
    <xdr:pic>
      <xdr:nvPicPr>
        <xdr:cNvPr id="0" name="image40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609600</xdr:colOff>
      <xdr:row>0</xdr:row>
      <xdr:rowOff>0</xdr:rowOff>
    </xdr:from>
    <xdr:ext cx="1457325" cy="990600"/>
    <xdr:pic>
      <xdr:nvPicPr>
        <xdr:cNvPr id="0" name="image41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0</xdr:rowOff>
    </xdr:from>
    <xdr:ext cx="1371600" cy="3705225"/>
    <xdr:pic>
      <xdr:nvPicPr>
        <xdr:cNvPr id="0" name="image40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19225" cy="971550"/>
    <xdr:pic>
      <xdr:nvPicPr>
        <xdr:cNvPr id="0" name="image40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457200"/>
    <xdr:pic>
      <xdr:nvPicPr>
        <xdr:cNvPr id="0" name="image40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4</xdr:row>
      <xdr:rowOff>152400</xdr:rowOff>
    </xdr:from>
    <xdr:ext cx="1743075" cy="390525"/>
    <xdr:pic>
      <xdr:nvPicPr>
        <xdr:cNvPr id="0" name="image42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104775</xdr:colOff>
      <xdr:row>0</xdr:row>
      <xdr:rowOff>19050</xdr:rowOff>
    </xdr:from>
    <xdr:ext cx="1419225" cy="2638425"/>
    <xdr:pic>
      <xdr:nvPicPr>
        <xdr:cNvPr id="0" name="image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1</xdr:row>
      <xdr:rowOff>0</xdr:rowOff>
    </xdr:from>
    <xdr:ext cx="1409700" cy="3705225"/>
    <xdr:pic>
      <xdr:nvPicPr>
        <xdr:cNvPr id="0" name="image39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66850" cy="1714500"/>
    <xdr:pic>
      <xdr:nvPicPr>
        <xdr:cNvPr id="0" name="image41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</xdr:colOff>
      <xdr:row>0</xdr:row>
      <xdr:rowOff>0</xdr:rowOff>
    </xdr:from>
    <xdr:ext cx="1438275" cy="3533775"/>
    <xdr:pic>
      <xdr:nvPicPr>
        <xdr:cNvPr id="0" name="image40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962025</xdr:colOff>
      <xdr:row>0</xdr:row>
      <xdr:rowOff>0</xdr:rowOff>
    </xdr:from>
    <xdr:ext cx="1914525" cy="457200"/>
    <xdr:pic>
      <xdr:nvPicPr>
        <xdr:cNvPr id="0" name="image4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76200</xdr:colOff>
      <xdr:row>0</xdr:row>
      <xdr:rowOff>9525</xdr:rowOff>
    </xdr:from>
    <xdr:ext cx="1457325" cy="3733800"/>
    <xdr:pic>
      <xdr:nvPicPr>
        <xdr:cNvPr id="0" name="image41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09700" cy="1866900"/>
    <xdr:pic>
      <xdr:nvPicPr>
        <xdr:cNvPr id="0" name="image41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66675</xdr:colOff>
      <xdr:row>0</xdr:row>
      <xdr:rowOff>9525</xdr:rowOff>
    </xdr:from>
    <xdr:ext cx="1438275" cy="3200400"/>
    <xdr:pic>
      <xdr:nvPicPr>
        <xdr:cNvPr id="0" name="image4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19225" cy="438150"/>
    <xdr:pic>
      <xdr:nvPicPr>
        <xdr:cNvPr id="0" name="image41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352550" cy="485775"/>
    <xdr:pic>
      <xdr:nvPicPr>
        <xdr:cNvPr id="0" name="image41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1419225" cy="495300"/>
    <xdr:pic>
      <xdr:nvPicPr>
        <xdr:cNvPr id="0" name="image43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1419225"/>
    <xdr:pic>
      <xdr:nvPicPr>
        <xdr:cNvPr id="0" name="image42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0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0</xdr:rowOff>
    </xdr:from>
    <xdr:ext cx="1524000" cy="3762375"/>
    <xdr:pic>
      <xdr:nvPicPr>
        <xdr:cNvPr id="0" name="image41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590550</xdr:colOff>
      <xdr:row>0</xdr:row>
      <xdr:rowOff>0</xdr:rowOff>
    </xdr:from>
    <xdr:ext cx="1495425" cy="2305050"/>
    <xdr:pic>
      <xdr:nvPicPr>
        <xdr:cNvPr id="0" name="image42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590550</xdr:colOff>
      <xdr:row>12</xdr:row>
      <xdr:rowOff>47625</xdr:rowOff>
    </xdr:from>
    <xdr:ext cx="1524000" cy="390525"/>
    <xdr:pic>
      <xdr:nvPicPr>
        <xdr:cNvPr id="0" name="image42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0</xdr:rowOff>
    </xdr:from>
    <xdr:ext cx="1495425" cy="3762375"/>
    <xdr:pic>
      <xdr:nvPicPr>
        <xdr:cNvPr id="0" name="image44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666750</xdr:colOff>
      <xdr:row>0</xdr:row>
      <xdr:rowOff>0</xdr:rowOff>
    </xdr:from>
    <xdr:ext cx="1466850" cy="1952625"/>
    <xdr:pic>
      <xdr:nvPicPr>
        <xdr:cNvPr id="0" name="image43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209550</xdr:colOff>
      <xdr:row>0</xdr:row>
      <xdr:rowOff>0</xdr:rowOff>
    </xdr:from>
    <xdr:ext cx="1400175" cy="2590800"/>
    <xdr:pic>
      <xdr:nvPicPr>
        <xdr:cNvPr id="0" name="image43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209550</xdr:colOff>
      <xdr:row>12</xdr:row>
      <xdr:rowOff>190500</xdr:rowOff>
    </xdr:from>
    <xdr:ext cx="1466850" cy="304800"/>
    <xdr:pic>
      <xdr:nvPicPr>
        <xdr:cNvPr id="0" name="image42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1428750" cy="438150"/>
    <xdr:pic>
      <xdr:nvPicPr>
        <xdr:cNvPr id="0" name="image44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1514475" cy="581025"/>
    <xdr:pic>
      <xdr:nvPicPr>
        <xdr:cNvPr id="0" name="image433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66850" cy="3409950"/>
    <xdr:pic>
      <xdr:nvPicPr>
        <xdr:cNvPr id="0" name="image1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3371850"/>
    <xdr:pic>
      <xdr:nvPicPr>
        <xdr:cNvPr id="0" name="image42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0</xdr:rowOff>
    </xdr:from>
    <xdr:ext cx="2276475" cy="2457450"/>
    <xdr:pic>
      <xdr:nvPicPr>
        <xdr:cNvPr id="0" name="image42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0</xdr:row>
      <xdr:rowOff>0</xdr:rowOff>
    </xdr:from>
    <xdr:ext cx="1438275" cy="2171700"/>
    <xdr:pic>
      <xdr:nvPicPr>
        <xdr:cNvPr id="0" name="image42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1838325" cy="600075"/>
    <xdr:pic>
      <xdr:nvPicPr>
        <xdr:cNvPr id="0" name="image43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962025</xdr:colOff>
      <xdr:row>0</xdr:row>
      <xdr:rowOff>0</xdr:rowOff>
    </xdr:from>
    <xdr:ext cx="1514475" cy="904875"/>
    <xdr:pic>
      <xdr:nvPicPr>
        <xdr:cNvPr id="0" name="image42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466850" cy="3105150"/>
    <xdr:pic>
      <xdr:nvPicPr>
        <xdr:cNvPr id="0" name="image45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28750" cy="476250"/>
    <xdr:pic>
      <xdr:nvPicPr>
        <xdr:cNvPr id="0" name="image42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428750" cy="742950"/>
    <xdr:pic>
      <xdr:nvPicPr>
        <xdr:cNvPr id="0" name="image43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66675</xdr:colOff>
      <xdr:row>0</xdr:row>
      <xdr:rowOff>0</xdr:rowOff>
    </xdr:from>
    <xdr:ext cx="1457325" cy="3743325"/>
    <xdr:pic>
      <xdr:nvPicPr>
        <xdr:cNvPr id="0" name="image43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24000" cy="5019675"/>
    <xdr:pic>
      <xdr:nvPicPr>
        <xdr:cNvPr id="0" name="image44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0</xdr:row>
      <xdr:rowOff>0</xdr:rowOff>
    </xdr:from>
    <xdr:ext cx="1857375" cy="485775"/>
    <xdr:pic>
      <xdr:nvPicPr>
        <xdr:cNvPr id="0" name="image44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</xdr:row>
      <xdr:rowOff>0</xdr:rowOff>
    </xdr:from>
    <xdr:ext cx="1447800" cy="1028700"/>
    <xdr:pic>
      <xdr:nvPicPr>
        <xdr:cNvPr id="0" name="image43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1362075" cy="333375"/>
    <xdr:pic>
      <xdr:nvPicPr>
        <xdr:cNvPr id="0" name="image44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</xdr:row>
      <xdr:rowOff>0</xdr:rowOff>
    </xdr:from>
    <xdr:ext cx="1352550" cy="438150"/>
    <xdr:pic>
      <xdr:nvPicPr>
        <xdr:cNvPr id="0" name="image44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104775</xdr:colOff>
      <xdr:row>0</xdr:row>
      <xdr:rowOff>28575</xdr:rowOff>
    </xdr:from>
    <xdr:ext cx="1847850" cy="1952625"/>
    <xdr:pic>
      <xdr:nvPicPr>
        <xdr:cNvPr id="0" name="image45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10</xdr:row>
      <xdr:rowOff>76200</xdr:rowOff>
    </xdr:from>
    <xdr:ext cx="2085975" cy="504825"/>
    <xdr:pic>
      <xdr:nvPicPr>
        <xdr:cNvPr id="0" name="image43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0</xdr:row>
      <xdr:rowOff>0</xdr:rowOff>
    </xdr:from>
    <xdr:ext cx="1638300" cy="3714750"/>
    <xdr:pic>
      <xdr:nvPicPr>
        <xdr:cNvPr id="0" name="image43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895350</xdr:colOff>
      <xdr:row>0</xdr:row>
      <xdr:rowOff>0</xdr:rowOff>
    </xdr:from>
    <xdr:ext cx="1524000" cy="2924175"/>
    <xdr:pic>
      <xdr:nvPicPr>
        <xdr:cNvPr id="0" name="image47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85725</xdr:colOff>
      <xdr:row>0</xdr:row>
      <xdr:rowOff>19050</xdr:rowOff>
    </xdr:from>
    <xdr:ext cx="1571625" cy="3667125"/>
    <xdr:pic>
      <xdr:nvPicPr>
        <xdr:cNvPr id="0" name="image44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0</xdr:row>
      <xdr:rowOff>0</xdr:rowOff>
    </xdr:from>
    <xdr:ext cx="1990725" cy="504825"/>
    <xdr:pic>
      <xdr:nvPicPr>
        <xdr:cNvPr id="0" name="image45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57325" cy="4076700"/>
    <xdr:pic>
      <xdr:nvPicPr>
        <xdr:cNvPr id="0" name="image1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66850" cy="5934075"/>
    <xdr:pic>
      <xdr:nvPicPr>
        <xdr:cNvPr id="0" name="image44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00175" cy="5581650"/>
    <xdr:pic>
      <xdr:nvPicPr>
        <xdr:cNvPr id="0" name="image44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58</xdr:row>
      <xdr:rowOff>0</xdr:rowOff>
    </xdr:from>
    <xdr:ext cx="1409700" cy="1447800"/>
    <xdr:pic>
      <xdr:nvPicPr>
        <xdr:cNvPr id="0" name="image44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66675</xdr:colOff>
      <xdr:row>0</xdr:row>
      <xdr:rowOff>0</xdr:rowOff>
    </xdr:from>
    <xdr:ext cx="1438275" cy="3695700"/>
    <xdr:pic>
      <xdr:nvPicPr>
        <xdr:cNvPr id="0" name="image45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914400</xdr:colOff>
      <xdr:row>0</xdr:row>
      <xdr:rowOff>0</xdr:rowOff>
    </xdr:from>
    <xdr:ext cx="1438275" cy="2162175"/>
    <xdr:pic>
      <xdr:nvPicPr>
        <xdr:cNvPr id="0" name="image45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10</xdr:row>
      <xdr:rowOff>200025</xdr:rowOff>
    </xdr:from>
    <xdr:ext cx="2143125" cy="542925"/>
    <xdr:pic>
      <xdr:nvPicPr>
        <xdr:cNvPr id="0" name="image45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171450</xdr:colOff>
      <xdr:row>0</xdr:row>
      <xdr:rowOff>47625</xdr:rowOff>
    </xdr:from>
    <xdr:ext cx="1457325" cy="3524250"/>
    <xdr:pic>
      <xdr:nvPicPr>
        <xdr:cNvPr id="0" name="image46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95250</xdr:colOff>
      <xdr:row>0</xdr:row>
      <xdr:rowOff>28575</xdr:rowOff>
    </xdr:from>
    <xdr:ext cx="1962150" cy="1228725"/>
    <xdr:pic>
      <xdr:nvPicPr>
        <xdr:cNvPr id="0" name="image45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85725</xdr:colOff>
      <xdr:row>0</xdr:row>
      <xdr:rowOff>0</xdr:rowOff>
    </xdr:from>
    <xdr:ext cx="1600200" cy="5715000"/>
    <xdr:pic>
      <xdr:nvPicPr>
        <xdr:cNvPr id="0" name="image45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2771775" cy="857250"/>
    <xdr:pic>
      <xdr:nvPicPr>
        <xdr:cNvPr id="0" name="image48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0</xdr:rowOff>
    </xdr:from>
    <xdr:ext cx="1485900" cy="3781425"/>
    <xdr:pic>
      <xdr:nvPicPr>
        <xdr:cNvPr id="0" name="image46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0</xdr:row>
      <xdr:rowOff>85725</xdr:rowOff>
    </xdr:from>
    <xdr:ext cx="1419225" cy="5257800"/>
    <xdr:pic>
      <xdr:nvPicPr>
        <xdr:cNvPr id="0" name="image47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542925</xdr:colOff>
      <xdr:row>0</xdr:row>
      <xdr:rowOff>85725</xdr:rowOff>
    </xdr:from>
    <xdr:ext cx="1562100" cy="3467100"/>
    <xdr:pic>
      <xdr:nvPicPr>
        <xdr:cNvPr id="0" name="image47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266700</xdr:colOff>
      <xdr:row>0</xdr:row>
      <xdr:rowOff>66675</xdr:rowOff>
    </xdr:from>
    <xdr:ext cx="2219325" cy="2724150"/>
    <xdr:pic>
      <xdr:nvPicPr>
        <xdr:cNvPr id="0" name="image46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438150</xdr:colOff>
      <xdr:row>13</xdr:row>
      <xdr:rowOff>190500</xdr:rowOff>
    </xdr:from>
    <xdr:ext cx="1876425" cy="1609725"/>
    <xdr:pic>
      <xdr:nvPicPr>
        <xdr:cNvPr id="0" name="image46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647700</xdr:colOff>
      <xdr:row>0</xdr:row>
      <xdr:rowOff>85725</xdr:rowOff>
    </xdr:from>
    <xdr:ext cx="1457325" cy="485775"/>
    <xdr:pic>
      <xdr:nvPicPr>
        <xdr:cNvPr id="0" name="image47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0</xdr:row>
      <xdr:rowOff>9525</xdr:rowOff>
    </xdr:from>
    <xdr:ext cx="1562100" cy="3733800"/>
    <xdr:pic>
      <xdr:nvPicPr>
        <xdr:cNvPr id="0" name="image46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114300</xdr:colOff>
      <xdr:row>19</xdr:row>
      <xdr:rowOff>9525</xdr:rowOff>
    </xdr:from>
    <xdr:ext cx="1590675" cy="2219325"/>
    <xdr:pic>
      <xdr:nvPicPr>
        <xdr:cNvPr id="0" name="image46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190500</xdr:colOff>
      <xdr:row>0</xdr:row>
      <xdr:rowOff>0</xdr:rowOff>
    </xdr:from>
    <xdr:ext cx="1524000" cy="3848100"/>
    <xdr:pic>
      <xdr:nvPicPr>
        <xdr:cNvPr id="0" name="image45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81150" cy="4191000"/>
    <xdr:pic>
      <xdr:nvPicPr>
        <xdr:cNvPr id="0" name="image47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0</xdr:row>
      <xdr:rowOff>0</xdr:rowOff>
    </xdr:from>
    <xdr:ext cx="2352675" cy="495300"/>
    <xdr:pic>
      <xdr:nvPicPr>
        <xdr:cNvPr id="0" name="image47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2</xdr:row>
      <xdr:rowOff>200025</xdr:rowOff>
    </xdr:from>
    <xdr:ext cx="2438400" cy="495300"/>
    <xdr:pic>
      <xdr:nvPicPr>
        <xdr:cNvPr id="0" name="image45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5</xdr:row>
      <xdr:rowOff>200025</xdr:rowOff>
    </xdr:from>
    <xdr:ext cx="2352675" cy="457200"/>
    <xdr:pic>
      <xdr:nvPicPr>
        <xdr:cNvPr id="0" name="image46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2876550" cy="1638300"/>
    <xdr:pic>
      <xdr:nvPicPr>
        <xdr:cNvPr id="0" name="image46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9525</xdr:rowOff>
    </xdr:from>
    <xdr:ext cx="1457325" cy="5210175"/>
    <xdr:pic>
      <xdr:nvPicPr>
        <xdr:cNvPr id="0" name="image47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33525" cy="3333750"/>
    <xdr:pic>
      <xdr:nvPicPr>
        <xdr:cNvPr id="0" name="image49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66850" cy="457200"/>
    <xdr:pic>
      <xdr:nvPicPr>
        <xdr:cNvPr id="0" name="image46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104775</xdr:colOff>
      <xdr:row>0</xdr:row>
      <xdr:rowOff>19050</xdr:rowOff>
    </xdr:from>
    <xdr:ext cx="1571625" cy="5410200"/>
    <xdr:pic>
      <xdr:nvPicPr>
        <xdr:cNvPr id="0" name="image46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43050" cy="6200775"/>
    <xdr:pic>
      <xdr:nvPicPr>
        <xdr:cNvPr id="0" name="image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1457325" cy="1419225"/>
    <xdr:pic>
      <xdr:nvPicPr>
        <xdr:cNvPr id="0" name="image3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38100</xdr:colOff>
      <xdr:row>0</xdr:row>
      <xdr:rowOff>0</xdr:rowOff>
    </xdr:from>
    <xdr:ext cx="1600200" cy="4572000"/>
    <xdr:pic>
      <xdr:nvPicPr>
        <xdr:cNvPr id="0" name="image47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923925</xdr:colOff>
      <xdr:row>0</xdr:row>
      <xdr:rowOff>171450</xdr:rowOff>
    </xdr:from>
    <xdr:ext cx="1838325" cy="2124075"/>
    <xdr:pic>
      <xdr:nvPicPr>
        <xdr:cNvPr id="0" name="image47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11</xdr:row>
      <xdr:rowOff>200025</xdr:rowOff>
    </xdr:from>
    <xdr:ext cx="1838325" cy="571500"/>
    <xdr:pic>
      <xdr:nvPicPr>
        <xdr:cNvPr id="0" name="image48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14</xdr:row>
      <xdr:rowOff>200025</xdr:rowOff>
    </xdr:from>
    <xdr:ext cx="1895475" cy="438150"/>
    <xdr:pic>
      <xdr:nvPicPr>
        <xdr:cNvPr id="0" name="image48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190500</xdr:colOff>
      <xdr:row>0</xdr:row>
      <xdr:rowOff>85725</xdr:rowOff>
    </xdr:from>
    <xdr:ext cx="1371600" cy="2543175"/>
    <xdr:pic>
      <xdr:nvPicPr>
        <xdr:cNvPr id="0" name="image49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15</xdr:row>
      <xdr:rowOff>200025</xdr:rowOff>
    </xdr:from>
    <xdr:ext cx="1914525" cy="342900"/>
    <xdr:pic>
      <xdr:nvPicPr>
        <xdr:cNvPr id="0" name="image48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952500</xdr:colOff>
      <xdr:row>0</xdr:row>
      <xdr:rowOff>38100</xdr:rowOff>
    </xdr:from>
    <xdr:ext cx="1409700" cy="3505200"/>
    <xdr:pic>
      <xdr:nvPicPr>
        <xdr:cNvPr id="0" name="image48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495300</xdr:colOff>
      <xdr:row>0</xdr:row>
      <xdr:rowOff>38100</xdr:rowOff>
    </xdr:from>
    <xdr:ext cx="1600200" cy="5295900"/>
    <xdr:pic>
      <xdr:nvPicPr>
        <xdr:cNvPr id="0" name="image48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95250</xdr:colOff>
      <xdr:row>0</xdr:row>
      <xdr:rowOff>38100</xdr:rowOff>
    </xdr:from>
    <xdr:ext cx="1533525" cy="4333875"/>
    <xdr:pic>
      <xdr:nvPicPr>
        <xdr:cNvPr id="0" name="image49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17</xdr:row>
      <xdr:rowOff>142875</xdr:rowOff>
    </xdr:from>
    <xdr:ext cx="1057275" cy="400050"/>
    <xdr:pic>
      <xdr:nvPicPr>
        <xdr:cNvPr id="0" name="image478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19</xdr:row>
      <xdr:rowOff>200025</xdr:rowOff>
    </xdr:from>
    <xdr:ext cx="2171700" cy="1285875"/>
    <xdr:pic>
      <xdr:nvPicPr>
        <xdr:cNvPr id="0" name="image491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</xdr:row>
      <xdr:rowOff>0</xdr:rowOff>
    </xdr:from>
    <xdr:ext cx="1447800" cy="733425"/>
    <xdr:pic>
      <xdr:nvPicPr>
        <xdr:cNvPr id="0" name="image488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7</xdr:row>
      <xdr:rowOff>0</xdr:rowOff>
    </xdr:from>
    <xdr:ext cx="1447800" cy="3400425"/>
    <xdr:pic>
      <xdr:nvPicPr>
        <xdr:cNvPr id="0" name="image500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0</xdr:rowOff>
    </xdr:from>
    <xdr:ext cx="1390650" cy="704850"/>
    <xdr:pic>
      <xdr:nvPicPr>
        <xdr:cNvPr id="0" name="image49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66850" cy="628650"/>
    <xdr:pic>
      <xdr:nvPicPr>
        <xdr:cNvPr id="0" name="image48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</xdr:colOff>
      <xdr:row>0</xdr:row>
      <xdr:rowOff>0</xdr:rowOff>
    </xdr:from>
    <xdr:ext cx="1466850" cy="3695700"/>
    <xdr:pic>
      <xdr:nvPicPr>
        <xdr:cNvPr id="0" name="image49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447800" cy="704850"/>
    <xdr:pic>
      <xdr:nvPicPr>
        <xdr:cNvPr id="0" name="image50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714375</xdr:colOff>
      <xdr:row>0</xdr:row>
      <xdr:rowOff>0</xdr:rowOff>
    </xdr:from>
    <xdr:ext cx="1390650" cy="1057275"/>
    <xdr:pic>
      <xdr:nvPicPr>
        <xdr:cNvPr id="0" name="image48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714375</xdr:colOff>
      <xdr:row>5</xdr:row>
      <xdr:rowOff>190500</xdr:rowOff>
    </xdr:from>
    <xdr:ext cx="1438275" cy="2057400"/>
    <xdr:pic>
      <xdr:nvPicPr>
        <xdr:cNvPr id="0" name="image50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466725</xdr:colOff>
      <xdr:row>0</xdr:row>
      <xdr:rowOff>0</xdr:rowOff>
    </xdr:from>
    <xdr:ext cx="1438275" cy="457200"/>
    <xdr:pic>
      <xdr:nvPicPr>
        <xdr:cNvPr id="0" name="image48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485775</xdr:colOff>
      <xdr:row>2</xdr:row>
      <xdr:rowOff>190500</xdr:rowOff>
    </xdr:from>
    <xdr:ext cx="1400175" cy="1171575"/>
    <xdr:pic>
      <xdr:nvPicPr>
        <xdr:cNvPr id="0" name="image50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85725</xdr:colOff>
      <xdr:row>0</xdr:row>
      <xdr:rowOff>0</xdr:rowOff>
    </xdr:from>
    <xdr:ext cx="2162175" cy="1266825"/>
    <xdr:pic>
      <xdr:nvPicPr>
        <xdr:cNvPr id="0" name="image50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0</xdr:row>
      <xdr:rowOff>0</xdr:rowOff>
    </xdr:from>
    <xdr:ext cx="1571625" cy="3171825"/>
    <xdr:pic>
      <xdr:nvPicPr>
        <xdr:cNvPr id="0" name="image49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0</xdr:row>
      <xdr:rowOff>0</xdr:rowOff>
    </xdr:from>
    <xdr:ext cx="1819275" cy="2228850"/>
    <xdr:pic>
      <xdr:nvPicPr>
        <xdr:cNvPr id="0" name="image51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123825</xdr:colOff>
      <xdr:row>0</xdr:row>
      <xdr:rowOff>0</xdr:rowOff>
    </xdr:from>
    <xdr:ext cx="1457325" cy="3419475"/>
    <xdr:pic>
      <xdr:nvPicPr>
        <xdr:cNvPr id="0" name="image5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19225" cy="3648075"/>
    <xdr:pic>
      <xdr:nvPicPr>
        <xdr:cNvPr id="0" name="image51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647700</xdr:colOff>
      <xdr:row>0</xdr:row>
      <xdr:rowOff>0</xdr:rowOff>
    </xdr:from>
    <xdr:ext cx="1495425" cy="4914900"/>
    <xdr:pic>
      <xdr:nvPicPr>
        <xdr:cNvPr id="0" name="image49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276225</xdr:colOff>
      <xdr:row>0</xdr:row>
      <xdr:rowOff>0</xdr:rowOff>
    </xdr:from>
    <xdr:ext cx="1628775" cy="3209925"/>
    <xdr:pic>
      <xdr:nvPicPr>
        <xdr:cNvPr id="0" name="image51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95250</xdr:colOff>
      <xdr:row>0</xdr:row>
      <xdr:rowOff>0</xdr:rowOff>
    </xdr:from>
    <xdr:ext cx="1504950" cy="3686175"/>
    <xdr:pic>
      <xdr:nvPicPr>
        <xdr:cNvPr id="0" name="image51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33525" cy="3686175"/>
    <xdr:pic>
      <xdr:nvPicPr>
        <xdr:cNvPr id="0" name="image50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0</xdr:row>
      <xdr:rowOff>0</xdr:rowOff>
    </xdr:from>
    <xdr:ext cx="1504950" cy="1019175"/>
    <xdr:pic>
      <xdr:nvPicPr>
        <xdr:cNvPr id="0" name="image50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</xdr:row>
      <xdr:rowOff>0</xdr:rowOff>
    </xdr:from>
    <xdr:ext cx="1476375" cy="733425"/>
    <xdr:pic>
      <xdr:nvPicPr>
        <xdr:cNvPr id="0" name="image49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0</xdr:row>
      <xdr:rowOff>0</xdr:rowOff>
    </xdr:from>
    <xdr:ext cx="1409700" cy="3609975"/>
    <xdr:pic>
      <xdr:nvPicPr>
        <xdr:cNvPr id="0" name="image49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18</xdr:row>
      <xdr:rowOff>9525</xdr:rowOff>
    </xdr:from>
    <xdr:ext cx="1390650" cy="5276850"/>
    <xdr:pic>
      <xdr:nvPicPr>
        <xdr:cNvPr id="0" name="image508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45</xdr:row>
      <xdr:rowOff>0</xdr:rowOff>
    </xdr:from>
    <xdr:ext cx="1485900" cy="695325"/>
    <xdr:pic>
      <xdr:nvPicPr>
        <xdr:cNvPr id="0" name="image511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190500</xdr:colOff>
      <xdr:row>0</xdr:row>
      <xdr:rowOff>0</xdr:rowOff>
    </xdr:from>
    <xdr:ext cx="1943100" cy="2419350"/>
    <xdr:pic>
      <xdr:nvPicPr>
        <xdr:cNvPr id="0" name="image53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152400</xdr:colOff>
      <xdr:row>12</xdr:row>
      <xdr:rowOff>152400</xdr:rowOff>
    </xdr:from>
    <xdr:ext cx="2019300" cy="2105025"/>
    <xdr:pic>
      <xdr:nvPicPr>
        <xdr:cNvPr id="0" name="image55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104775</xdr:colOff>
      <xdr:row>0</xdr:row>
      <xdr:rowOff>0</xdr:rowOff>
    </xdr:from>
    <xdr:ext cx="1514475" cy="5219700"/>
    <xdr:pic>
      <xdr:nvPicPr>
        <xdr:cNvPr id="0" name="image50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14475" cy="3924300"/>
    <xdr:pic>
      <xdr:nvPicPr>
        <xdr:cNvPr id="0" name="image1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133350</xdr:colOff>
      <xdr:row>0</xdr:row>
      <xdr:rowOff>0</xdr:rowOff>
    </xdr:from>
    <xdr:ext cx="2114550" cy="1962150"/>
    <xdr:pic>
      <xdr:nvPicPr>
        <xdr:cNvPr id="0" name="image52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2714625"/>
    <xdr:pic>
      <xdr:nvPicPr>
        <xdr:cNvPr id="0" name="image50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76375" cy="2133600"/>
    <xdr:pic>
      <xdr:nvPicPr>
        <xdr:cNvPr id="0" name="image53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76200</xdr:colOff>
      <xdr:row>0</xdr:row>
      <xdr:rowOff>0</xdr:rowOff>
    </xdr:from>
    <xdr:ext cx="1504950" cy="3781425"/>
    <xdr:pic>
      <xdr:nvPicPr>
        <xdr:cNvPr id="0" name="image52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18</xdr:row>
      <xdr:rowOff>180975</xdr:rowOff>
    </xdr:from>
    <xdr:ext cx="1504950" cy="1028700"/>
    <xdr:pic>
      <xdr:nvPicPr>
        <xdr:cNvPr id="0" name="image52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142875</xdr:colOff>
      <xdr:row>0</xdr:row>
      <xdr:rowOff>0</xdr:rowOff>
    </xdr:from>
    <xdr:ext cx="2352675" cy="2028825"/>
    <xdr:pic>
      <xdr:nvPicPr>
        <xdr:cNvPr id="0" name="image52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10</xdr:row>
      <xdr:rowOff>200025</xdr:rowOff>
    </xdr:from>
    <xdr:ext cx="1924050" cy="190500"/>
    <xdr:pic>
      <xdr:nvPicPr>
        <xdr:cNvPr id="0" name="image51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1733550"/>
    <xdr:pic>
      <xdr:nvPicPr>
        <xdr:cNvPr id="0" name="image52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752600" cy="5810250"/>
    <xdr:pic>
      <xdr:nvPicPr>
        <xdr:cNvPr id="0" name="image51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895475" cy="5791200"/>
    <xdr:pic>
      <xdr:nvPicPr>
        <xdr:cNvPr id="0" name="image53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133350</xdr:colOff>
      <xdr:row>0</xdr:row>
      <xdr:rowOff>0</xdr:rowOff>
    </xdr:from>
    <xdr:ext cx="1676400" cy="5124450"/>
    <xdr:pic>
      <xdr:nvPicPr>
        <xdr:cNvPr id="0" name="image51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2743200" cy="542925"/>
    <xdr:pic>
      <xdr:nvPicPr>
        <xdr:cNvPr id="0" name="image52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85725</xdr:colOff>
      <xdr:row>0</xdr:row>
      <xdr:rowOff>28575</xdr:rowOff>
    </xdr:from>
    <xdr:ext cx="2486025" cy="685800"/>
    <xdr:pic>
      <xdr:nvPicPr>
        <xdr:cNvPr id="0" name="image52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190500</xdr:colOff>
      <xdr:row>3</xdr:row>
      <xdr:rowOff>200025</xdr:rowOff>
    </xdr:from>
    <xdr:ext cx="1447800" cy="2295525"/>
    <xdr:pic>
      <xdr:nvPicPr>
        <xdr:cNvPr id="0" name="image52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15</xdr:row>
      <xdr:rowOff>200025</xdr:rowOff>
    </xdr:from>
    <xdr:ext cx="2000250" cy="361950"/>
    <xdr:pic>
      <xdr:nvPicPr>
        <xdr:cNvPr id="0" name="image51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0</xdr:row>
      <xdr:rowOff>0</xdr:rowOff>
    </xdr:from>
    <xdr:ext cx="1533525" cy="3781425"/>
    <xdr:pic>
      <xdr:nvPicPr>
        <xdr:cNvPr id="0" name="image52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1533525" cy="5219700"/>
    <xdr:pic>
      <xdr:nvPicPr>
        <xdr:cNvPr id="0" name="image52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1466850" cy="3705225"/>
    <xdr:pic>
      <xdr:nvPicPr>
        <xdr:cNvPr id="0" name="image533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</xdr:colOff>
      <xdr:row>0</xdr:row>
      <xdr:rowOff>9525</xdr:rowOff>
    </xdr:from>
    <xdr:ext cx="1476375" cy="1828800"/>
    <xdr:pic>
      <xdr:nvPicPr>
        <xdr:cNvPr id="0" name="image53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10</xdr:row>
      <xdr:rowOff>200025</xdr:rowOff>
    </xdr:from>
    <xdr:ext cx="1400175" cy="438150"/>
    <xdr:pic>
      <xdr:nvPicPr>
        <xdr:cNvPr id="0" name="image54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57325" cy="4867275"/>
    <xdr:pic>
      <xdr:nvPicPr>
        <xdr:cNvPr id="0" name="image53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1419225" cy="3810000"/>
    <xdr:pic>
      <xdr:nvPicPr>
        <xdr:cNvPr id="0" name="image53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390650" cy="1485900"/>
    <xdr:pic>
      <xdr:nvPicPr>
        <xdr:cNvPr id="0" name="image53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</xdr:row>
      <xdr:rowOff>0</xdr:rowOff>
    </xdr:from>
    <xdr:ext cx="1524000" cy="723900"/>
    <xdr:pic>
      <xdr:nvPicPr>
        <xdr:cNvPr id="0" name="image53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619125</xdr:colOff>
      <xdr:row>0</xdr:row>
      <xdr:rowOff>0</xdr:rowOff>
    </xdr:from>
    <xdr:ext cx="1438275" cy="1257300"/>
    <xdr:pic>
      <xdr:nvPicPr>
        <xdr:cNvPr id="0" name="image541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828675</xdr:colOff>
      <xdr:row>8</xdr:row>
      <xdr:rowOff>38100</xdr:rowOff>
    </xdr:from>
    <xdr:ext cx="1409700" cy="742950"/>
    <xdr:pic>
      <xdr:nvPicPr>
        <xdr:cNvPr id="0" name="image54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266700</xdr:colOff>
      <xdr:row>0</xdr:row>
      <xdr:rowOff>0</xdr:rowOff>
    </xdr:from>
    <xdr:ext cx="1590675" cy="3800475"/>
    <xdr:pic>
      <xdr:nvPicPr>
        <xdr:cNvPr id="0" name="image53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266700</xdr:colOff>
      <xdr:row>19</xdr:row>
      <xdr:rowOff>76200</xdr:rowOff>
    </xdr:from>
    <xdr:ext cx="1647825" cy="2667000"/>
    <xdr:pic>
      <xdr:nvPicPr>
        <xdr:cNvPr id="0" name="image55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</xdr:colOff>
      <xdr:row>0</xdr:row>
      <xdr:rowOff>0</xdr:rowOff>
    </xdr:from>
    <xdr:ext cx="1924050" cy="304800"/>
    <xdr:pic>
      <xdr:nvPicPr>
        <xdr:cNvPr id="0" name="image54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</xdr:row>
      <xdr:rowOff>200025</xdr:rowOff>
    </xdr:from>
    <xdr:ext cx="2000250" cy="1952625"/>
    <xdr:pic>
      <xdr:nvPicPr>
        <xdr:cNvPr id="0" name="image54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1457325" cy="457200"/>
    <xdr:pic>
      <xdr:nvPicPr>
        <xdr:cNvPr id="0" name="image55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4076700"/>
    <xdr:pic>
      <xdr:nvPicPr>
        <xdr:cNvPr id="0" name="image2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0</xdr:row>
      <xdr:rowOff>0</xdr:rowOff>
    </xdr:from>
    <xdr:ext cx="1409700" cy="3190875"/>
    <xdr:pic>
      <xdr:nvPicPr>
        <xdr:cNvPr id="0" name="image54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0</xdr:row>
      <xdr:rowOff>0</xdr:rowOff>
    </xdr:from>
    <xdr:ext cx="2028825" cy="352425"/>
    <xdr:pic>
      <xdr:nvPicPr>
        <xdr:cNvPr id="0" name="image55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428750" cy="2238375"/>
    <xdr:pic>
      <xdr:nvPicPr>
        <xdr:cNvPr id="0" name="image54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3552825"/>
    <xdr:pic>
      <xdr:nvPicPr>
        <xdr:cNvPr id="0" name="image58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476375" cy="5219700"/>
    <xdr:pic>
      <xdr:nvPicPr>
        <xdr:cNvPr id="0" name="image56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</xdr:row>
      <xdr:rowOff>0</xdr:rowOff>
    </xdr:from>
    <xdr:ext cx="1409700" cy="1724025"/>
    <xdr:pic>
      <xdr:nvPicPr>
        <xdr:cNvPr id="0" name="image54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00175" cy="3543300"/>
    <xdr:pic>
      <xdr:nvPicPr>
        <xdr:cNvPr id="0" name="image55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1428750" cy="1257300"/>
    <xdr:pic>
      <xdr:nvPicPr>
        <xdr:cNvPr id="0" name="image54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95425" cy="1038225"/>
    <xdr:pic>
      <xdr:nvPicPr>
        <xdr:cNvPr id="0" name="image55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</xdr:row>
      <xdr:rowOff>0</xdr:rowOff>
    </xdr:from>
    <xdr:ext cx="1476375" cy="2314575"/>
    <xdr:pic>
      <xdr:nvPicPr>
        <xdr:cNvPr id="0" name="image54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1428750" cy="1323975"/>
    <xdr:pic>
      <xdr:nvPicPr>
        <xdr:cNvPr id="0" name="image554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1924050" cy="504825"/>
    <xdr:pic>
      <xdr:nvPicPr>
        <xdr:cNvPr id="0" name="image55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561975</xdr:colOff>
      <xdr:row>0</xdr:row>
      <xdr:rowOff>0</xdr:rowOff>
    </xdr:from>
    <xdr:ext cx="1419225" cy="466725"/>
    <xdr:pic>
      <xdr:nvPicPr>
        <xdr:cNvPr id="0" name="image557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171450</xdr:colOff>
      <xdr:row>0</xdr:row>
      <xdr:rowOff>0</xdr:rowOff>
    </xdr:from>
    <xdr:ext cx="1781175" cy="5372100"/>
    <xdr:pic>
      <xdr:nvPicPr>
        <xdr:cNvPr id="0" name="image56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133350</xdr:colOff>
      <xdr:row>0</xdr:row>
      <xdr:rowOff>0</xdr:rowOff>
    </xdr:from>
    <xdr:ext cx="2466975" cy="2257425"/>
    <xdr:pic>
      <xdr:nvPicPr>
        <xdr:cNvPr id="0" name="image55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352425</xdr:colOff>
      <xdr:row>0</xdr:row>
      <xdr:rowOff>0</xdr:rowOff>
    </xdr:from>
    <xdr:ext cx="1647825" cy="3600450"/>
    <xdr:pic>
      <xdr:nvPicPr>
        <xdr:cNvPr id="0" name="image56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209550</xdr:colOff>
      <xdr:row>0</xdr:row>
      <xdr:rowOff>0</xdr:rowOff>
    </xdr:from>
    <xdr:ext cx="1457325" cy="3343275"/>
    <xdr:pic>
      <xdr:nvPicPr>
        <xdr:cNvPr id="0" name="image56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</xdr:colOff>
      <xdr:row>16</xdr:row>
      <xdr:rowOff>200025</xdr:rowOff>
    </xdr:from>
    <xdr:ext cx="1457325" cy="1971675"/>
    <xdr:pic>
      <xdr:nvPicPr>
        <xdr:cNvPr id="0" name="image56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0</xdr:row>
      <xdr:rowOff>0</xdr:rowOff>
    </xdr:from>
    <xdr:ext cx="1905000" cy="342900"/>
    <xdr:pic>
      <xdr:nvPicPr>
        <xdr:cNvPr id="0" name="image57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</xdr:row>
      <xdr:rowOff>0</xdr:rowOff>
    </xdr:from>
    <xdr:ext cx="1381125" cy="3724275"/>
    <xdr:pic>
      <xdr:nvPicPr>
        <xdr:cNvPr id="0" name="image56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</xdr:row>
      <xdr:rowOff>0</xdr:rowOff>
    </xdr:from>
    <xdr:ext cx="1409700" cy="3562350"/>
    <xdr:pic>
      <xdr:nvPicPr>
        <xdr:cNvPr id="0" name="image56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0</xdr:row>
      <xdr:rowOff>0</xdr:rowOff>
    </xdr:from>
    <xdr:ext cx="1476375" cy="647700"/>
    <xdr:pic>
      <xdr:nvPicPr>
        <xdr:cNvPr id="0" name="image58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5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962025</xdr:colOff>
      <xdr:row>1</xdr:row>
      <xdr:rowOff>-200025</xdr:rowOff>
    </xdr:from>
    <xdr:ext cx="2286000" cy="3390900"/>
    <xdr:pic>
      <xdr:nvPicPr>
        <xdr:cNvPr id="0" name="image58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266700</xdr:colOff>
      <xdr:row>0</xdr:row>
      <xdr:rowOff>0</xdr:rowOff>
    </xdr:from>
    <xdr:ext cx="1581150" cy="1009650"/>
    <xdr:pic>
      <xdr:nvPicPr>
        <xdr:cNvPr id="0" name="image56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295275</xdr:colOff>
      <xdr:row>5</xdr:row>
      <xdr:rowOff>142875</xdr:rowOff>
    </xdr:from>
    <xdr:ext cx="1533525" cy="1657350"/>
    <xdr:pic>
      <xdr:nvPicPr>
        <xdr:cNvPr id="0" name="image56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295275</xdr:colOff>
      <xdr:row>14</xdr:row>
      <xdr:rowOff>133350</xdr:rowOff>
    </xdr:from>
    <xdr:ext cx="1390650" cy="333375"/>
    <xdr:pic>
      <xdr:nvPicPr>
        <xdr:cNvPr id="0" name="image58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85725</xdr:colOff>
      <xdr:row>0</xdr:row>
      <xdr:rowOff>0</xdr:rowOff>
    </xdr:from>
    <xdr:ext cx="1514475" cy="5895975"/>
    <xdr:pic>
      <xdr:nvPicPr>
        <xdr:cNvPr id="0" name="image57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0</xdr:row>
      <xdr:rowOff>0</xdr:rowOff>
    </xdr:from>
    <xdr:ext cx="1676400" cy="1000125"/>
    <xdr:pic>
      <xdr:nvPicPr>
        <xdr:cNvPr id="0" name="image56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8</xdr:row>
      <xdr:rowOff>-200025</xdr:rowOff>
    </xdr:from>
    <xdr:ext cx="2333625" cy="3124200"/>
    <xdr:pic>
      <xdr:nvPicPr>
        <xdr:cNvPr id="0" name="image57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409575</xdr:colOff>
      <xdr:row>0</xdr:row>
      <xdr:rowOff>0</xdr:rowOff>
    </xdr:from>
    <xdr:ext cx="1676400" cy="1857375"/>
    <xdr:pic>
      <xdr:nvPicPr>
        <xdr:cNvPr id="0" name="image57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409575</xdr:colOff>
      <xdr:row>10</xdr:row>
      <xdr:rowOff>133350</xdr:rowOff>
    </xdr:from>
    <xdr:ext cx="1619250" cy="333375"/>
    <xdr:pic>
      <xdr:nvPicPr>
        <xdr:cNvPr id="0" name="image58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171450</xdr:colOff>
      <xdr:row>0</xdr:row>
      <xdr:rowOff>0</xdr:rowOff>
    </xdr:from>
    <xdr:ext cx="1504950" cy="3438525"/>
    <xdr:pic>
      <xdr:nvPicPr>
        <xdr:cNvPr id="0" name="image57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</xdr:row>
      <xdr:rowOff>-200025</xdr:rowOff>
    </xdr:from>
    <xdr:ext cx="2162175" cy="3248025"/>
    <xdr:pic>
      <xdr:nvPicPr>
        <xdr:cNvPr id="0" name="image57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238125</xdr:colOff>
      <xdr:row>0</xdr:row>
      <xdr:rowOff>0</xdr:rowOff>
    </xdr:from>
    <xdr:ext cx="2162175" cy="876300"/>
    <xdr:pic>
      <xdr:nvPicPr>
        <xdr:cNvPr id="0" name="image60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304800</xdr:colOff>
      <xdr:row>5</xdr:row>
      <xdr:rowOff>28575</xdr:rowOff>
    </xdr:from>
    <xdr:ext cx="2019300" cy="2152650"/>
    <xdr:pic>
      <xdr:nvPicPr>
        <xdr:cNvPr id="0" name="image57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</xdr:row>
      <xdr:rowOff>0</xdr:rowOff>
    </xdr:from>
    <xdr:ext cx="1428750" cy="1304925"/>
    <xdr:pic>
      <xdr:nvPicPr>
        <xdr:cNvPr id="0" name="image57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114300</xdr:colOff>
      <xdr:row>0</xdr:row>
      <xdr:rowOff>95250</xdr:rowOff>
    </xdr:from>
    <xdr:ext cx="1809750" cy="619125"/>
    <xdr:pic>
      <xdr:nvPicPr>
        <xdr:cNvPr id="0" name="image57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676275"/>
    <xdr:pic>
      <xdr:nvPicPr>
        <xdr:cNvPr id="0" name="image2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24000" cy="5972175"/>
    <xdr:pic>
      <xdr:nvPicPr>
        <xdr:cNvPr id="0" name="image2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971550</xdr:colOff>
      <xdr:row>29</xdr:row>
      <xdr:rowOff>123825</xdr:rowOff>
    </xdr:from>
    <xdr:ext cx="1514475" cy="1000125"/>
    <xdr:pic>
      <xdr:nvPicPr>
        <xdr:cNvPr id="0" name="image2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0</xdr:rowOff>
    </xdr:from>
    <xdr:ext cx="1466850" cy="2295525"/>
    <xdr:pic>
      <xdr:nvPicPr>
        <xdr:cNvPr id="0" name="image58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1905000" cy="1628775"/>
    <xdr:pic>
      <xdr:nvPicPr>
        <xdr:cNvPr id="0" name="image58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152400</xdr:colOff>
      <xdr:row>0</xdr:row>
      <xdr:rowOff>0</xdr:rowOff>
    </xdr:from>
    <xdr:ext cx="1619250" cy="5267325"/>
    <xdr:pic>
      <xdr:nvPicPr>
        <xdr:cNvPr id="0" name="image57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26</xdr:row>
      <xdr:rowOff>200025</xdr:rowOff>
    </xdr:from>
    <xdr:ext cx="1952625" cy="2209800"/>
    <xdr:pic>
      <xdr:nvPicPr>
        <xdr:cNvPr id="0" name="image59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1</xdr:row>
      <xdr:rowOff>-200025</xdr:rowOff>
    </xdr:from>
    <xdr:ext cx="2352675" cy="3505200"/>
    <xdr:pic>
      <xdr:nvPicPr>
        <xdr:cNvPr id="0" name="image60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95250</xdr:colOff>
      <xdr:row>0</xdr:row>
      <xdr:rowOff>0</xdr:rowOff>
    </xdr:from>
    <xdr:ext cx="1533525" cy="5753100"/>
    <xdr:pic>
      <xdr:nvPicPr>
        <xdr:cNvPr id="0" name="image58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33525" cy="2638425"/>
    <xdr:pic>
      <xdr:nvPicPr>
        <xdr:cNvPr id="0" name="image58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66675</xdr:colOff>
      <xdr:row>0</xdr:row>
      <xdr:rowOff>19050</xdr:rowOff>
    </xdr:from>
    <xdr:ext cx="1571625" cy="5457825"/>
    <xdr:pic>
      <xdr:nvPicPr>
        <xdr:cNvPr id="0" name="image6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0</xdr:row>
      <xdr:rowOff>0</xdr:rowOff>
    </xdr:from>
    <xdr:ext cx="1809750" cy="1295400"/>
    <xdr:pic>
      <xdr:nvPicPr>
        <xdr:cNvPr id="0" name="image59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7</xdr:row>
      <xdr:rowOff>66675</xdr:rowOff>
    </xdr:from>
    <xdr:ext cx="1533525" cy="1200150"/>
    <xdr:pic>
      <xdr:nvPicPr>
        <xdr:cNvPr id="0" name="image60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85725</xdr:colOff>
      <xdr:row>0</xdr:row>
      <xdr:rowOff>0</xdr:rowOff>
    </xdr:from>
    <xdr:ext cx="1647825" cy="5724525"/>
    <xdr:pic>
      <xdr:nvPicPr>
        <xdr:cNvPr id="0" name="image58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228600</xdr:colOff>
      <xdr:row>0</xdr:row>
      <xdr:rowOff>85725</xdr:rowOff>
    </xdr:from>
    <xdr:ext cx="1628775" cy="3333750"/>
    <xdr:pic>
      <xdr:nvPicPr>
        <xdr:cNvPr id="0" name="image59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95250</xdr:colOff>
      <xdr:row>0</xdr:row>
      <xdr:rowOff>0</xdr:rowOff>
    </xdr:from>
    <xdr:ext cx="1676400" cy="5829300"/>
    <xdr:pic>
      <xdr:nvPicPr>
        <xdr:cNvPr id="0" name="image59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57325" cy="2447925"/>
    <xdr:pic>
      <xdr:nvPicPr>
        <xdr:cNvPr id="0" name="image60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0</xdr:row>
      <xdr:rowOff>19050</xdr:rowOff>
    </xdr:from>
    <xdr:ext cx="1476375" cy="3305175"/>
    <xdr:pic>
      <xdr:nvPicPr>
        <xdr:cNvPr id="0" name="image59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962025</xdr:colOff>
      <xdr:row>1</xdr:row>
      <xdr:rowOff>-200025</xdr:rowOff>
    </xdr:from>
    <xdr:ext cx="2133600" cy="3838575"/>
    <xdr:pic>
      <xdr:nvPicPr>
        <xdr:cNvPr id="0" name="image60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21</xdr:row>
      <xdr:rowOff>-200025</xdr:rowOff>
    </xdr:from>
    <xdr:ext cx="1905000" cy="3190875"/>
    <xdr:pic>
      <xdr:nvPicPr>
        <xdr:cNvPr id="0" name="image61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276225</xdr:colOff>
      <xdr:row>0</xdr:row>
      <xdr:rowOff>66675</xdr:rowOff>
    </xdr:from>
    <xdr:ext cx="2057400" cy="390525"/>
    <xdr:pic>
      <xdr:nvPicPr>
        <xdr:cNvPr id="0" name="image60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</xdr:row>
      <xdr:rowOff>0</xdr:rowOff>
    </xdr:from>
    <xdr:ext cx="1362075" cy="466725"/>
    <xdr:pic>
      <xdr:nvPicPr>
        <xdr:cNvPr id="0" name="image62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333375</xdr:colOff>
      <xdr:row>0</xdr:row>
      <xdr:rowOff>0</xdr:rowOff>
    </xdr:from>
    <xdr:ext cx="1581150" cy="5715000"/>
    <xdr:pic>
      <xdr:nvPicPr>
        <xdr:cNvPr id="0" name="image59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333375</xdr:colOff>
      <xdr:row>29</xdr:row>
      <xdr:rowOff>9525</xdr:rowOff>
    </xdr:from>
    <xdr:ext cx="1724025" cy="5619750"/>
    <xdr:pic>
      <xdr:nvPicPr>
        <xdr:cNvPr id="0" name="image59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962025</xdr:colOff>
      <xdr:row>0</xdr:row>
      <xdr:rowOff>0</xdr:rowOff>
    </xdr:from>
    <xdr:ext cx="1581150" cy="1476375"/>
    <xdr:pic>
      <xdr:nvPicPr>
        <xdr:cNvPr id="0" name="image60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4419600"/>
    <xdr:pic>
      <xdr:nvPicPr>
        <xdr:cNvPr id="0" name="image2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7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962025</xdr:colOff>
      <xdr:row>1</xdr:row>
      <xdr:rowOff>-200025</xdr:rowOff>
    </xdr:from>
    <xdr:ext cx="2028825" cy="3629025"/>
    <xdr:pic>
      <xdr:nvPicPr>
        <xdr:cNvPr id="0" name="image59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2733675" cy="1543050"/>
    <xdr:pic>
      <xdr:nvPicPr>
        <xdr:cNvPr id="0" name="image59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438150</xdr:colOff>
      <xdr:row>0</xdr:row>
      <xdr:rowOff>0</xdr:rowOff>
    </xdr:from>
    <xdr:ext cx="2057400" cy="3057525"/>
    <xdr:pic>
      <xdr:nvPicPr>
        <xdr:cNvPr id="0" name="image59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342900</xdr:colOff>
      <xdr:row>1</xdr:row>
      <xdr:rowOff>-66675</xdr:rowOff>
    </xdr:from>
    <xdr:ext cx="1876425" cy="3228975"/>
    <xdr:pic>
      <xdr:nvPicPr>
        <xdr:cNvPr id="0" name="image60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295275</xdr:colOff>
      <xdr:row>0</xdr:row>
      <xdr:rowOff>133350</xdr:rowOff>
    </xdr:from>
    <xdr:ext cx="1419225" cy="247650"/>
    <xdr:pic>
      <xdr:nvPicPr>
        <xdr:cNvPr id="0" name="image61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52575" cy="2847975"/>
    <xdr:pic>
      <xdr:nvPicPr>
        <xdr:cNvPr id="0" name="image60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62100" cy="3695700"/>
    <xdr:pic>
      <xdr:nvPicPr>
        <xdr:cNvPr id="0" name="image60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962025</xdr:colOff>
      <xdr:row>1</xdr:row>
      <xdr:rowOff>-200025</xdr:rowOff>
    </xdr:from>
    <xdr:ext cx="1838325" cy="3362325"/>
    <xdr:pic>
      <xdr:nvPicPr>
        <xdr:cNvPr id="0" name="image62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962025</xdr:colOff>
      <xdr:row>17</xdr:row>
      <xdr:rowOff>76200</xdr:rowOff>
    </xdr:from>
    <xdr:ext cx="1933575" cy="504825"/>
    <xdr:pic>
      <xdr:nvPicPr>
        <xdr:cNvPr id="0" name="image61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0</xdr:row>
      <xdr:rowOff>0</xdr:rowOff>
    </xdr:from>
    <xdr:ext cx="2809875" cy="638175"/>
    <xdr:pic>
      <xdr:nvPicPr>
        <xdr:cNvPr id="0" name="image61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371475</xdr:colOff>
      <xdr:row>0</xdr:row>
      <xdr:rowOff>76200</xdr:rowOff>
    </xdr:from>
    <xdr:ext cx="2009775" cy="3648075"/>
    <xdr:pic>
      <xdr:nvPicPr>
        <xdr:cNvPr id="0" name="image63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533400</xdr:colOff>
      <xdr:row>0</xdr:row>
      <xdr:rowOff>76200</xdr:rowOff>
    </xdr:from>
    <xdr:ext cx="2200275" cy="2085975"/>
    <xdr:pic>
      <xdr:nvPicPr>
        <xdr:cNvPr id="0" name="image61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0</xdr:row>
      <xdr:rowOff>0</xdr:rowOff>
    </xdr:from>
    <xdr:ext cx="1943100" cy="2019300"/>
    <xdr:pic>
      <xdr:nvPicPr>
        <xdr:cNvPr id="0" name="image61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57150</xdr:colOff>
      <xdr:row>0</xdr:row>
      <xdr:rowOff>38100</xdr:rowOff>
    </xdr:from>
    <xdr:ext cx="2095500" cy="1095375"/>
    <xdr:pic>
      <xdr:nvPicPr>
        <xdr:cNvPr id="0" name="image63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5372100"/>
    <xdr:pic>
      <xdr:nvPicPr>
        <xdr:cNvPr id="0" name="image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8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8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3733800"/>
    <xdr:pic>
      <xdr:nvPicPr>
        <xdr:cNvPr id="0" name="image6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8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8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8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2581275"/>
    <xdr:pic>
      <xdr:nvPicPr>
        <xdr:cNvPr id="0" name="image62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8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600200" cy="3905250"/>
    <xdr:pic>
      <xdr:nvPicPr>
        <xdr:cNvPr id="0" name="image61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</xdr:colOff>
      <xdr:row>0</xdr:row>
      <xdr:rowOff>19050</xdr:rowOff>
    </xdr:from>
    <xdr:ext cx="1457325" cy="2638425"/>
    <xdr:pic>
      <xdr:nvPicPr>
        <xdr:cNvPr id="0" name="image62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57150</xdr:colOff>
      <xdr:row>0</xdr:row>
      <xdr:rowOff>0</xdr:rowOff>
    </xdr:from>
    <xdr:ext cx="1447800" cy="3181350"/>
    <xdr:pic>
      <xdr:nvPicPr>
        <xdr:cNvPr id="0" name="image2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1438275" cy="523875"/>
    <xdr:pic>
      <xdr:nvPicPr>
        <xdr:cNvPr id="0" name="image3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9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9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9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9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9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9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962025</xdr:colOff>
      <xdr:row>0</xdr:row>
      <xdr:rowOff>200025</xdr:rowOff>
    </xdr:from>
    <xdr:ext cx="1847850" cy="1762125"/>
    <xdr:pic>
      <xdr:nvPicPr>
        <xdr:cNvPr id="0" name="image62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9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9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9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9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962025</xdr:colOff>
      <xdr:row>0</xdr:row>
      <xdr:rowOff>200025</xdr:rowOff>
    </xdr:from>
    <xdr:ext cx="1609725" cy="1666875"/>
    <xdr:pic>
      <xdr:nvPicPr>
        <xdr:cNvPr id="0" name="image61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942975</xdr:colOff>
      <xdr:row>0</xdr:row>
      <xdr:rowOff>200025</xdr:rowOff>
    </xdr:from>
    <xdr:ext cx="1609725" cy="285750"/>
    <xdr:pic>
      <xdr:nvPicPr>
        <xdr:cNvPr id="0" name="image62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33525" cy="781050"/>
    <xdr:pic>
      <xdr:nvPicPr>
        <xdr:cNvPr id="0" name="image4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0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0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0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28575</xdr:colOff>
      <xdr:row>0</xdr:row>
      <xdr:rowOff>0</xdr:rowOff>
    </xdr:from>
    <xdr:ext cx="1466850" cy="581025"/>
    <xdr:pic>
      <xdr:nvPicPr>
        <xdr:cNvPr id="0" name="image63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962025</xdr:colOff>
      <xdr:row>2</xdr:row>
      <xdr:rowOff>-200025</xdr:rowOff>
    </xdr:from>
    <xdr:ext cx="2190750" cy="3705225"/>
    <xdr:pic>
      <xdr:nvPicPr>
        <xdr:cNvPr id="0" name="image62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2</xdr:row>
      <xdr:rowOff>-200025</xdr:rowOff>
    </xdr:from>
    <xdr:ext cx="2190750" cy="3705225"/>
    <xdr:pic>
      <xdr:nvPicPr>
        <xdr:cNvPr id="0" name="image64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381000</xdr:colOff>
      <xdr:row>0</xdr:row>
      <xdr:rowOff>200025</xdr:rowOff>
    </xdr:from>
    <xdr:ext cx="1933575" cy="647700"/>
    <xdr:pic>
      <xdr:nvPicPr>
        <xdr:cNvPr id="0" name="image63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381000</xdr:colOff>
      <xdr:row>4</xdr:row>
      <xdr:rowOff>114300</xdr:rowOff>
    </xdr:from>
    <xdr:ext cx="2571750" cy="2914650"/>
    <xdr:pic>
      <xdr:nvPicPr>
        <xdr:cNvPr id="0" name="image63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0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209550</xdr:colOff>
      <xdr:row>1</xdr:row>
      <xdr:rowOff>-200025</xdr:rowOff>
    </xdr:from>
    <xdr:ext cx="2057400" cy="4552950"/>
    <xdr:pic>
      <xdr:nvPicPr>
        <xdr:cNvPr id="0" name="image62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0</xdr:rowOff>
    </xdr:from>
    <xdr:ext cx="1409700" cy="4600575"/>
    <xdr:pic>
      <xdr:nvPicPr>
        <xdr:cNvPr id="0" name="image63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</xdr:row>
      <xdr:rowOff>0</xdr:rowOff>
    </xdr:from>
    <xdr:ext cx="1600200" cy="2505075"/>
    <xdr:pic>
      <xdr:nvPicPr>
        <xdr:cNvPr id="0" name="image64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885825</xdr:colOff>
      <xdr:row>15</xdr:row>
      <xdr:rowOff>57150</xdr:rowOff>
    </xdr:from>
    <xdr:ext cx="2105025" cy="819150"/>
    <xdr:pic>
      <xdr:nvPicPr>
        <xdr:cNvPr id="0" name="image64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0</xdr:row>
      <xdr:rowOff>76200</xdr:rowOff>
    </xdr:from>
    <xdr:ext cx="2105025" cy="790575"/>
    <xdr:pic>
      <xdr:nvPicPr>
        <xdr:cNvPr id="0" name="image62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123825</xdr:colOff>
      <xdr:row>4</xdr:row>
      <xdr:rowOff>190500</xdr:rowOff>
    </xdr:from>
    <xdr:ext cx="2105025" cy="695325"/>
    <xdr:pic>
      <xdr:nvPicPr>
        <xdr:cNvPr id="0" name="image629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447675"/>
    <xdr:pic>
      <xdr:nvPicPr>
        <xdr:cNvPr id="0" name="image63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514475" cy="600075"/>
    <xdr:pic>
      <xdr:nvPicPr>
        <xdr:cNvPr id="0" name="image64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0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14475" cy="5629275"/>
    <xdr:pic>
      <xdr:nvPicPr>
        <xdr:cNvPr id="0" name="image4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1428750" cy="2276475"/>
    <xdr:pic>
      <xdr:nvPicPr>
        <xdr:cNvPr id="0" name="image4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76200</xdr:colOff>
      <xdr:row>0</xdr:row>
      <xdr:rowOff>38100</xdr:rowOff>
    </xdr:from>
    <xdr:ext cx="1428750" cy="2466975"/>
    <xdr:pic>
      <xdr:nvPicPr>
        <xdr:cNvPr id="0" name="image63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66850" cy="762000"/>
    <xdr:pic>
      <xdr:nvPicPr>
        <xdr:cNvPr id="0" name="image63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152400</xdr:colOff>
      <xdr:row>0</xdr:row>
      <xdr:rowOff>0</xdr:rowOff>
    </xdr:from>
    <xdr:ext cx="1428750" cy="2590800"/>
    <xdr:pic>
      <xdr:nvPicPr>
        <xdr:cNvPr id="0" name="image64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228600</xdr:colOff>
      <xdr:row>0</xdr:row>
      <xdr:rowOff>66675</xdr:rowOff>
    </xdr:from>
    <xdr:ext cx="2019300" cy="676275"/>
    <xdr:pic>
      <xdr:nvPicPr>
        <xdr:cNvPr id="0" name="image64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2162175"/>
    <xdr:pic>
      <xdr:nvPicPr>
        <xdr:cNvPr id="0" name="image3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2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</xdr:colOff>
      <xdr:row>0</xdr:row>
      <xdr:rowOff>28575</xdr:rowOff>
    </xdr:from>
    <xdr:ext cx="1924050" cy="809625"/>
    <xdr:pic>
      <xdr:nvPicPr>
        <xdr:cNvPr id="0" name="image64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3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33525" cy="6019800"/>
    <xdr:pic>
      <xdr:nvPicPr>
        <xdr:cNvPr id="0" name="image2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1466850" cy="438150"/>
    <xdr:pic>
      <xdr:nvPicPr>
        <xdr:cNvPr id="0" name="image3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28750" cy="3905250"/>
    <xdr:pic>
      <xdr:nvPicPr>
        <xdr:cNvPr id="0" name="image3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4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447675"/>
    <xdr:pic>
      <xdr:nvPicPr>
        <xdr:cNvPr id="0" name="image63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4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81150" cy="3448050"/>
    <xdr:pic>
      <xdr:nvPicPr>
        <xdr:cNvPr id="0" name="image2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5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5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5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5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5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5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1876425"/>
    <xdr:pic>
      <xdr:nvPicPr>
        <xdr:cNvPr id="0" name="image64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28750" cy="733425"/>
    <xdr:pic>
      <xdr:nvPicPr>
        <xdr:cNvPr id="0" name="image64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24000" cy="3705225"/>
    <xdr:pic>
      <xdr:nvPicPr>
        <xdr:cNvPr id="0" name="image2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24000" cy="6248400"/>
    <xdr:pic>
      <xdr:nvPicPr>
        <xdr:cNvPr id="0" name="image4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24000" cy="3467100"/>
    <xdr:pic>
      <xdr:nvPicPr>
        <xdr:cNvPr id="0" name="image3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1495425" cy="1990725"/>
    <xdr:pic>
      <xdr:nvPicPr>
        <xdr:cNvPr id="0" name="image4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524000" cy="6200775"/>
    <xdr:pic>
      <xdr:nvPicPr>
        <xdr:cNvPr id="0" name="image6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1466850" cy="685800"/>
    <xdr:pic>
      <xdr:nvPicPr>
        <xdr:cNvPr id="0" name="image3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1581150" cy="1952625"/>
    <xdr:pic>
      <xdr:nvPicPr>
        <xdr:cNvPr id="0" name="image47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24000" cy="6134100"/>
    <xdr:pic>
      <xdr:nvPicPr>
        <xdr:cNvPr id="0" name="image3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742950</xdr:colOff>
      <xdr:row>0</xdr:row>
      <xdr:rowOff>0</xdr:rowOff>
    </xdr:from>
    <xdr:ext cx="1524000" cy="3590925"/>
    <xdr:pic>
      <xdr:nvPicPr>
        <xdr:cNvPr id="0" name="image4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95425" cy="4800600"/>
    <xdr:pic>
      <xdr:nvPicPr>
        <xdr:cNvPr id="0" name="image5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43050" cy="6162675"/>
    <xdr:pic>
      <xdr:nvPicPr>
        <xdr:cNvPr id="0" name="image5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723900</xdr:colOff>
      <xdr:row>0</xdr:row>
      <xdr:rowOff>0</xdr:rowOff>
    </xdr:from>
    <xdr:ext cx="1524000" cy="5648325"/>
    <xdr:pic>
      <xdr:nvPicPr>
        <xdr:cNvPr id="0" name="image5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524000" cy="6353175"/>
    <xdr:pic>
      <xdr:nvPicPr>
        <xdr:cNvPr id="0" name="image5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32</xdr:row>
      <xdr:rowOff>0</xdr:rowOff>
    </xdr:from>
    <xdr:ext cx="1428750" cy="1019175"/>
    <xdr:pic>
      <xdr:nvPicPr>
        <xdr:cNvPr id="0" name="image5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38</xdr:row>
      <xdr:rowOff>0</xdr:rowOff>
    </xdr:from>
    <xdr:ext cx="1514475" cy="495300"/>
    <xdr:pic>
      <xdr:nvPicPr>
        <xdr:cNvPr id="0" name="image4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1419225" cy="714375"/>
    <xdr:pic>
      <xdr:nvPicPr>
        <xdr:cNvPr id="0" name="image4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647825" cy="6248400"/>
    <xdr:pic>
      <xdr:nvPicPr>
        <xdr:cNvPr id="0" name="image3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914400</xdr:colOff>
      <xdr:row>0</xdr:row>
      <xdr:rowOff>0</xdr:rowOff>
    </xdr:from>
    <xdr:ext cx="1524000" cy="4638675"/>
    <xdr:pic>
      <xdr:nvPicPr>
        <xdr:cNvPr id="0" name="image5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85900" cy="1876425"/>
    <xdr:pic>
      <xdr:nvPicPr>
        <xdr:cNvPr id="0" name="image7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962025</xdr:colOff>
      <xdr:row>0</xdr:row>
      <xdr:rowOff>0</xdr:rowOff>
    </xdr:from>
    <xdr:ext cx="1514475" cy="3933825"/>
    <xdr:pic>
      <xdr:nvPicPr>
        <xdr:cNvPr id="0" name="image4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66850" cy="5648325"/>
    <xdr:pic>
      <xdr:nvPicPr>
        <xdr:cNvPr id="0" name="image5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428750" cy="2628900"/>
    <xdr:pic>
      <xdr:nvPicPr>
        <xdr:cNvPr id="0" name="image7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38275" cy="504825"/>
    <xdr:pic>
      <xdr:nvPicPr>
        <xdr:cNvPr id="0" name="image5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66850" cy="1400175"/>
    <xdr:pic>
      <xdr:nvPicPr>
        <xdr:cNvPr id="0" name="image5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4819650"/>
    <xdr:pic>
      <xdr:nvPicPr>
        <xdr:cNvPr id="0" name="image5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3038475"/>
    <xdr:pic>
      <xdr:nvPicPr>
        <xdr:cNvPr id="0" name="image6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2381250"/>
    <xdr:pic>
      <xdr:nvPicPr>
        <xdr:cNvPr id="0" name="image6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19225" cy="5076825"/>
    <xdr:pic>
      <xdr:nvPicPr>
        <xdr:cNvPr id="0" name="image6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5629275"/>
    <xdr:pic>
      <xdr:nvPicPr>
        <xdr:cNvPr id="0" name="image8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1400175" cy="1409700"/>
    <xdr:pic>
      <xdr:nvPicPr>
        <xdr:cNvPr id="0" name="image6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752475</xdr:colOff>
      <xdr:row>0</xdr:row>
      <xdr:rowOff>0</xdr:rowOff>
    </xdr:from>
    <xdr:ext cx="1428750" cy="2752725"/>
    <xdr:pic>
      <xdr:nvPicPr>
        <xdr:cNvPr id="0" name="image7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2362200"/>
    <xdr:pic>
      <xdr:nvPicPr>
        <xdr:cNvPr id="0" name="image1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3705225" cy="3228975"/>
    <xdr:pic>
      <xdr:nvPicPr>
        <xdr:cNvPr id="0" name="image6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2647950" cy="3200400"/>
    <xdr:pic>
      <xdr:nvPicPr>
        <xdr:cNvPr id="0" name="image6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1828800" cy="2333625"/>
    <xdr:pic>
      <xdr:nvPicPr>
        <xdr:cNvPr id="0" name="image6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390650" cy="2190750"/>
    <xdr:pic>
      <xdr:nvPicPr>
        <xdr:cNvPr id="0" name="image7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1447800" cy="876300"/>
    <xdr:pic>
      <xdr:nvPicPr>
        <xdr:cNvPr id="0" name="image74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2667000"/>
    <xdr:pic>
      <xdr:nvPicPr>
        <xdr:cNvPr id="0" name="image6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5943600"/>
    <xdr:pic>
      <xdr:nvPicPr>
        <xdr:cNvPr id="0" name="image8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523875</xdr:colOff>
      <xdr:row>0</xdr:row>
      <xdr:rowOff>0</xdr:rowOff>
    </xdr:from>
    <xdr:ext cx="1476375" cy="1333500"/>
    <xdr:pic>
      <xdr:nvPicPr>
        <xdr:cNvPr id="0" name="image7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962025</xdr:colOff>
      <xdr:row>0</xdr:row>
      <xdr:rowOff>0</xdr:rowOff>
    </xdr:from>
    <xdr:ext cx="1419225" cy="1809750"/>
    <xdr:pic>
      <xdr:nvPicPr>
        <xdr:cNvPr id="0" name="image7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57325" cy="5781675"/>
    <xdr:pic>
      <xdr:nvPicPr>
        <xdr:cNvPr id="0" name="image7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752600" cy="5572125"/>
    <xdr:pic>
      <xdr:nvPicPr>
        <xdr:cNvPr id="0" name="image6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57</xdr:row>
      <xdr:rowOff>0</xdr:rowOff>
    </xdr:from>
    <xdr:ext cx="1466850" cy="714375"/>
    <xdr:pic>
      <xdr:nvPicPr>
        <xdr:cNvPr id="0" name="image7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00175" cy="485775"/>
    <xdr:pic>
      <xdr:nvPicPr>
        <xdr:cNvPr id="0" name="image7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5915025"/>
    <xdr:pic>
      <xdr:nvPicPr>
        <xdr:cNvPr id="0" name="image10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19225" cy="657225"/>
    <xdr:pic>
      <xdr:nvPicPr>
        <xdr:cNvPr id="0" name="image8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33525" cy="5886450"/>
    <xdr:pic>
      <xdr:nvPicPr>
        <xdr:cNvPr id="0" name="image8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62100" cy="1790700"/>
    <xdr:pic>
      <xdr:nvPicPr>
        <xdr:cNvPr id="0" name="image8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66675</xdr:colOff>
      <xdr:row>0</xdr:row>
      <xdr:rowOff>0</xdr:rowOff>
    </xdr:from>
    <xdr:ext cx="2181225" cy="3209925"/>
    <xdr:pic>
      <xdr:nvPicPr>
        <xdr:cNvPr id="0" name="image10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533400</xdr:colOff>
      <xdr:row>0</xdr:row>
      <xdr:rowOff>0</xdr:rowOff>
    </xdr:from>
    <xdr:ext cx="1485900" cy="3629025"/>
    <xdr:pic>
      <xdr:nvPicPr>
        <xdr:cNvPr id="0" name="image8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5238750"/>
    <xdr:pic>
      <xdr:nvPicPr>
        <xdr:cNvPr id="0" name="image9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57325" cy="676275"/>
    <xdr:pic>
      <xdr:nvPicPr>
        <xdr:cNvPr id="0" name="image8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33525" cy="1152525"/>
    <xdr:pic>
      <xdr:nvPicPr>
        <xdr:cNvPr id="0" name="image8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4991100"/>
    <xdr:pic>
      <xdr:nvPicPr>
        <xdr:cNvPr id="0" name="image9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14475" cy="5876925"/>
    <xdr:pic>
      <xdr:nvPicPr>
        <xdr:cNvPr id="0" name="image10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552450</xdr:colOff>
      <xdr:row>0</xdr:row>
      <xdr:rowOff>0</xdr:rowOff>
    </xdr:from>
    <xdr:ext cx="1447800" cy="3276600"/>
    <xdr:pic>
      <xdr:nvPicPr>
        <xdr:cNvPr id="0" name="image11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5953125"/>
    <xdr:pic>
      <xdr:nvPicPr>
        <xdr:cNvPr id="0" name="image9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466725</xdr:colOff>
      <xdr:row>0</xdr:row>
      <xdr:rowOff>0</xdr:rowOff>
    </xdr:from>
    <xdr:ext cx="1457325" cy="685800"/>
    <xdr:pic>
      <xdr:nvPicPr>
        <xdr:cNvPr id="0" name="image9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533400</xdr:colOff>
      <xdr:row>4</xdr:row>
      <xdr:rowOff>180975</xdr:rowOff>
    </xdr:from>
    <xdr:ext cx="1466850" cy="781050"/>
    <xdr:pic>
      <xdr:nvPicPr>
        <xdr:cNvPr id="0" name="image8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619125</xdr:colOff>
      <xdr:row>10</xdr:row>
      <xdr:rowOff>57150</xdr:rowOff>
    </xdr:from>
    <xdr:ext cx="1428750" cy="1885950"/>
    <xdr:pic>
      <xdr:nvPicPr>
        <xdr:cNvPr id="0" name="image9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5915025"/>
    <xdr:pic>
      <xdr:nvPicPr>
        <xdr:cNvPr id="0" name="image10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609600</xdr:colOff>
      <xdr:row>0</xdr:row>
      <xdr:rowOff>0</xdr:rowOff>
    </xdr:from>
    <xdr:ext cx="1428750" cy="3190875"/>
    <xdr:pic>
      <xdr:nvPicPr>
        <xdr:cNvPr id="0" name="image9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361950</xdr:colOff>
      <xdr:row>0</xdr:row>
      <xdr:rowOff>0</xdr:rowOff>
    </xdr:from>
    <xdr:ext cx="1466850" cy="5048250"/>
    <xdr:pic>
      <xdr:nvPicPr>
        <xdr:cNvPr id="0" name="image9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1438275" cy="1638300"/>
    <xdr:pic>
      <xdr:nvPicPr>
        <xdr:cNvPr id="0" name="image10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90650" cy="5610225"/>
    <xdr:pic>
      <xdr:nvPicPr>
        <xdr:cNvPr id="0" name="image10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1447800" cy="5953125"/>
    <xdr:pic>
      <xdr:nvPicPr>
        <xdr:cNvPr id="0" name="image12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</xdr:colOff>
      <xdr:row>0</xdr:row>
      <xdr:rowOff>0</xdr:rowOff>
    </xdr:from>
    <xdr:ext cx="1447800" cy="3228975"/>
    <xdr:pic>
      <xdr:nvPicPr>
        <xdr:cNvPr id="0" name="image9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0</xdr:row>
      <xdr:rowOff>0</xdr:rowOff>
    </xdr:from>
    <xdr:ext cx="1447800" cy="1647825"/>
    <xdr:pic>
      <xdr:nvPicPr>
        <xdr:cNvPr id="0" name="image8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1419225" cy="1428750"/>
    <xdr:pic>
      <xdr:nvPicPr>
        <xdr:cNvPr id="0" name="image9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5867400"/>
    <xdr:pic>
      <xdr:nvPicPr>
        <xdr:cNvPr id="0" name="image10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552450</xdr:colOff>
      <xdr:row>0</xdr:row>
      <xdr:rowOff>123825</xdr:rowOff>
    </xdr:from>
    <xdr:ext cx="1400175" cy="3562350"/>
    <xdr:pic>
      <xdr:nvPicPr>
        <xdr:cNvPr id="0" name="image10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66675</xdr:colOff>
      <xdr:row>0</xdr:row>
      <xdr:rowOff>0</xdr:rowOff>
    </xdr:from>
    <xdr:ext cx="1533525" cy="5981700"/>
    <xdr:pic>
      <xdr:nvPicPr>
        <xdr:cNvPr id="0" name="image11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762000</xdr:colOff>
      <xdr:row>0</xdr:row>
      <xdr:rowOff>0</xdr:rowOff>
    </xdr:from>
    <xdr:ext cx="1409700" cy="1152525"/>
    <xdr:pic>
      <xdr:nvPicPr>
        <xdr:cNvPr id="0" name="image9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771525</xdr:colOff>
      <xdr:row>6</xdr:row>
      <xdr:rowOff>190500</xdr:rowOff>
    </xdr:from>
    <xdr:ext cx="1400175" cy="2581275"/>
    <xdr:pic>
      <xdr:nvPicPr>
        <xdr:cNvPr id="0" name="image10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5200650"/>
    <xdr:pic>
      <xdr:nvPicPr>
        <xdr:cNvPr id="0" name="image11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533400</xdr:colOff>
      <xdr:row>0</xdr:row>
      <xdr:rowOff>0</xdr:rowOff>
    </xdr:from>
    <xdr:ext cx="1438275" cy="1419225"/>
    <xdr:pic>
      <xdr:nvPicPr>
        <xdr:cNvPr id="0" name="image11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904875</xdr:colOff>
      <xdr:row>7</xdr:row>
      <xdr:rowOff>180975</xdr:rowOff>
    </xdr:from>
    <xdr:ext cx="1514475" cy="514350"/>
    <xdr:pic>
      <xdr:nvPicPr>
        <xdr:cNvPr id="0" name="image11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6343650"/>
    <xdr:pic>
      <xdr:nvPicPr>
        <xdr:cNvPr id="0" name="image13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04950" cy="2733675"/>
    <xdr:pic>
      <xdr:nvPicPr>
        <xdr:cNvPr id="0" name="image11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371600" cy="428625"/>
    <xdr:pic>
      <xdr:nvPicPr>
        <xdr:cNvPr id="0" name="image11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81125" cy="4057650"/>
    <xdr:pic>
      <xdr:nvPicPr>
        <xdr:cNvPr id="0" name="image11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1419225" cy="5686425"/>
    <xdr:pic>
      <xdr:nvPicPr>
        <xdr:cNvPr id="0" name="image10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590550</xdr:colOff>
      <xdr:row>0</xdr:row>
      <xdr:rowOff>0</xdr:rowOff>
    </xdr:from>
    <xdr:ext cx="1400175" cy="4857750"/>
    <xdr:pic>
      <xdr:nvPicPr>
        <xdr:cNvPr id="0" name="image12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571500</xdr:colOff>
      <xdr:row>25</xdr:row>
      <xdr:rowOff>123825</xdr:rowOff>
    </xdr:from>
    <xdr:ext cx="1447800" cy="381000"/>
    <xdr:pic>
      <xdr:nvPicPr>
        <xdr:cNvPr id="0" name="image12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4124325"/>
    <xdr:pic>
      <xdr:nvPicPr>
        <xdr:cNvPr id="0" name="image12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1447800" cy="4495800"/>
    <xdr:pic>
      <xdr:nvPicPr>
        <xdr:cNvPr id="0" name="image11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904875</xdr:colOff>
      <xdr:row>0</xdr:row>
      <xdr:rowOff>0</xdr:rowOff>
    </xdr:from>
    <xdr:ext cx="1476375" cy="1771650"/>
    <xdr:pic>
      <xdr:nvPicPr>
        <xdr:cNvPr id="0" name="image12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19225" cy="4105275"/>
    <xdr:pic>
      <xdr:nvPicPr>
        <xdr:cNvPr id="0" name="image1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1504950" cy="4114800"/>
    <xdr:pic>
      <xdr:nvPicPr>
        <xdr:cNvPr id="0" name="image12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38100</xdr:colOff>
      <xdr:row>0</xdr:row>
      <xdr:rowOff>0</xdr:rowOff>
    </xdr:from>
    <xdr:ext cx="3933825" cy="5324475"/>
    <xdr:pic>
      <xdr:nvPicPr>
        <xdr:cNvPr id="0" name="image14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180975</xdr:colOff>
      <xdr:row>0</xdr:row>
      <xdr:rowOff>0</xdr:rowOff>
    </xdr:from>
    <xdr:ext cx="1457325" cy="3162300"/>
    <xdr:pic>
      <xdr:nvPicPr>
        <xdr:cNvPr id="0" name="image12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3028950"/>
    <xdr:pic>
      <xdr:nvPicPr>
        <xdr:cNvPr id="0" name="image12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85900" cy="5829300"/>
    <xdr:pic>
      <xdr:nvPicPr>
        <xdr:cNvPr id="0" name="image13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381125" cy="876300"/>
    <xdr:pic>
      <xdr:nvPicPr>
        <xdr:cNvPr id="0" name="image12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33525" cy="4972050"/>
    <xdr:pic>
      <xdr:nvPicPr>
        <xdr:cNvPr id="0" name="image14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1447800" cy="1828800"/>
    <xdr:pic>
      <xdr:nvPicPr>
        <xdr:cNvPr id="0" name="image13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5067300"/>
    <xdr:pic>
      <xdr:nvPicPr>
        <xdr:cNvPr id="0" name="image12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43050" cy="6010275"/>
    <xdr:pic>
      <xdr:nvPicPr>
        <xdr:cNvPr id="0" name="image13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00175" cy="2590800"/>
    <xdr:pic>
      <xdr:nvPicPr>
        <xdr:cNvPr id="0" name="image13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38275" cy="619125"/>
    <xdr:pic>
      <xdr:nvPicPr>
        <xdr:cNvPr id="0" name="image13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85900" cy="5524500"/>
    <xdr:pic>
      <xdr:nvPicPr>
        <xdr:cNvPr id="0" name="image14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1400175" cy="2305050"/>
    <xdr:pic>
      <xdr:nvPicPr>
        <xdr:cNvPr id="0" name="image14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90650" cy="5648325"/>
    <xdr:pic>
      <xdr:nvPicPr>
        <xdr:cNvPr id="0" name="image13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914400</xdr:colOff>
      <xdr:row>28</xdr:row>
      <xdr:rowOff>28575</xdr:rowOff>
    </xdr:from>
    <xdr:ext cx="1485900" cy="619125"/>
    <xdr:pic>
      <xdr:nvPicPr>
        <xdr:cNvPr id="0" name="image13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962025</xdr:colOff>
      <xdr:row>0</xdr:row>
      <xdr:rowOff>0</xdr:rowOff>
    </xdr:from>
    <xdr:ext cx="1228725" cy="5381625"/>
    <xdr:pic>
      <xdr:nvPicPr>
        <xdr:cNvPr id="0" name="image16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323850</xdr:colOff>
      <xdr:row>0</xdr:row>
      <xdr:rowOff>0</xdr:rowOff>
    </xdr:from>
    <xdr:ext cx="1123950" cy="5248275"/>
    <xdr:pic>
      <xdr:nvPicPr>
        <xdr:cNvPr id="0" name="image16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24000" cy="5962650"/>
    <xdr:pic>
      <xdr:nvPicPr>
        <xdr:cNvPr id="0" name="image13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28750" cy="4676775"/>
    <xdr:pic>
      <xdr:nvPicPr>
        <xdr:cNvPr id="0" name="image13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33525" cy="2190750"/>
    <xdr:pic>
      <xdr:nvPicPr>
        <xdr:cNvPr id="0" name="image17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1514475" cy="762000"/>
    <xdr:pic>
      <xdr:nvPicPr>
        <xdr:cNvPr id="0" name="image14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38275" cy="5781675"/>
    <xdr:pic>
      <xdr:nvPicPr>
        <xdr:cNvPr id="0" name="image14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66850" cy="5343525"/>
    <xdr:pic>
      <xdr:nvPicPr>
        <xdr:cNvPr id="0" name="image14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533525" cy="5981700"/>
    <xdr:pic>
      <xdr:nvPicPr>
        <xdr:cNvPr id="0" name="image15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1466850" cy="1209675"/>
    <xdr:pic>
      <xdr:nvPicPr>
        <xdr:cNvPr id="0" name="image15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57325" cy="3219450"/>
    <xdr:pic>
      <xdr:nvPicPr>
        <xdr:cNvPr id="0" name="image14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1562100" cy="3562350"/>
    <xdr:pic>
      <xdr:nvPicPr>
        <xdr:cNvPr id="0" name="image16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62075" cy="5838825"/>
    <xdr:pic>
      <xdr:nvPicPr>
        <xdr:cNvPr id="0" name="image15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428750" cy="5105400"/>
    <xdr:pic>
      <xdr:nvPicPr>
        <xdr:cNvPr id="0" name="image15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466725</xdr:colOff>
      <xdr:row>0</xdr:row>
      <xdr:rowOff>0</xdr:rowOff>
    </xdr:from>
    <xdr:ext cx="1514475" cy="1619250"/>
    <xdr:pic>
      <xdr:nvPicPr>
        <xdr:cNvPr id="0" name="image15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257175</xdr:colOff>
      <xdr:row>0</xdr:row>
      <xdr:rowOff>0</xdr:rowOff>
    </xdr:from>
    <xdr:ext cx="1495425" cy="514350"/>
    <xdr:pic>
      <xdr:nvPicPr>
        <xdr:cNvPr id="0" name="image15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1533525" cy="685800"/>
    <xdr:pic>
      <xdr:nvPicPr>
        <xdr:cNvPr id="0" name="image15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2324100"/>
    <xdr:pic>
      <xdr:nvPicPr>
        <xdr:cNvPr id="0" name="image15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28750" cy="1962150"/>
    <xdr:pic>
      <xdr:nvPicPr>
        <xdr:cNvPr id="0" name="image14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390650" cy="400050"/>
    <xdr:pic>
      <xdr:nvPicPr>
        <xdr:cNvPr id="0" name="image14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390650" cy="5943600"/>
    <xdr:pic>
      <xdr:nvPicPr>
        <xdr:cNvPr id="0" name="image16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28750" cy="3505200"/>
    <xdr:pic>
      <xdr:nvPicPr>
        <xdr:cNvPr id="0" name="image15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524000" cy="5838825"/>
    <xdr:pic>
      <xdr:nvPicPr>
        <xdr:cNvPr id="0" name="image15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390650" cy="923925"/>
    <xdr:pic>
      <xdr:nvPicPr>
        <xdr:cNvPr id="0" name="image16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76375" cy="5391150"/>
    <xdr:pic>
      <xdr:nvPicPr>
        <xdr:cNvPr id="0" name="image16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09700" cy="2352675"/>
    <xdr:pic>
      <xdr:nvPicPr>
        <xdr:cNvPr id="0" name="image16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1685925"/>
    <xdr:pic>
      <xdr:nvPicPr>
        <xdr:cNvPr id="0" name="image17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542925"/>
    <xdr:pic>
      <xdr:nvPicPr>
        <xdr:cNvPr id="0" name="image20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1381125" cy="638175"/>
    <xdr:pic>
      <xdr:nvPicPr>
        <xdr:cNvPr id="0" name="image18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38100</xdr:colOff>
      <xdr:row>0</xdr:row>
      <xdr:rowOff>0</xdr:rowOff>
    </xdr:from>
    <xdr:ext cx="1447800" cy="2790825"/>
    <xdr:pic>
      <xdr:nvPicPr>
        <xdr:cNvPr id="0" name="image18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9700" cy="5667375"/>
    <xdr:pic>
      <xdr:nvPicPr>
        <xdr:cNvPr id="0" name="image17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47800" cy="6029325"/>
    <xdr:pic>
      <xdr:nvPicPr>
        <xdr:cNvPr id="0" name="image17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76375" cy="2486025"/>
    <xdr:pic>
      <xdr:nvPicPr>
        <xdr:cNvPr id="0" name="image16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19050</xdr:colOff>
      <xdr:row>0</xdr:row>
      <xdr:rowOff>0</xdr:rowOff>
    </xdr:from>
    <xdr:ext cx="1485900" cy="2505075"/>
    <xdr:pic>
      <xdr:nvPicPr>
        <xdr:cNvPr id="0" name="image17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0</xdr:row>
      <xdr:rowOff>0</xdr:rowOff>
    </xdr:from>
    <xdr:ext cx="1400175" cy="2105025"/>
    <xdr:pic>
      <xdr:nvPicPr>
        <xdr:cNvPr id="0" name="image16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57150</xdr:colOff>
      <xdr:row>0</xdr:row>
      <xdr:rowOff>0</xdr:rowOff>
    </xdr:from>
    <xdr:ext cx="1419225" cy="5943600"/>
    <xdr:pic>
      <xdr:nvPicPr>
        <xdr:cNvPr id="0" name="image17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371600" cy="5619750"/>
    <xdr:pic>
      <xdr:nvPicPr>
        <xdr:cNvPr id="0" name="image18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58</xdr:row>
      <xdr:rowOff>0</xdr:rowOff>
    </xdr:from>
    <xdr:ext cx="1390650" cy="1857375"/>
    <xdr:pic>
      <xdr:nvPicPr>
        <xdr:cNvPr id="0" name="image16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</xdr:colOff>
      <xdr:row>0</xdr:row>
      <xdr:rowOff>9525</xdr:rowOff>
    </xdr:from>
    <xdr:ext cx="1476375" cy="6029325"/>
    <xdr:pic>
      <xdr:nvPicPr>
        <xdr:cNvPr id="0" name="image19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66850" cy="5562600"/>
    <xdr:pic>
      <xdr:nvPicPr>
        <xdr:cNvPr id="0" name="image17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58</xdr:row>
      <xdr:rowOff>0</xdr:rowOff>
    </xdr:from>
    <xdr:ext cx="1419225" cy="1390650"/>
    <xdr:pic>
      <xdr:nvPicPr>
        <xdr:cNvPr id="0" name="image17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57325" cy="1171575"/>
    <xdr:pic>
      <xdr:nvPicPr>
        <xdr:cNvPr id="0" name="image19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9525</xdr:colOff>
      <xdr:row>0</xdr:row>
      <xdr:rowOff>0</xdr:rowOff>
    </xdr:from>
    <xdr:ext cx="1466850" cy="5991225"/>
    <xdr:pic>
      <xdr:nvPicPr>
        <xdr:cNvPr id="0" name="image17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400175" cy="3162300"/>
    <xdr:pic>
      <xdr:nvPicPr>
        <xdr:cNvPr id="0" name="image17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1428750" cy="1314450"/>
    <xdr:pic>
      <xdr:nvPicPr>
        <xdr:cNvPr id="0" name="image18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1457325" cy="1152525"/>
    <xdr:pic>
      <xdr:nvPicPr>
        <xdr:cNvPr id="0" name="image18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1409700" cy="2266950"/>
    <xdr:pic>
      <xdr:nvPicPr>
        <xdr:cNvPr id="0" name="image18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A1:O1010" displayName="Table1" name="Table1" id="1">
  <autoFilter ref="$A$1:$O$1010"/>
  <tableColumns count="15">
    <tableColumn name="NO" id="1"/>
    <tableColumn name="BIKE NO" id="2"/>
    <tableColumn name="BRANCH" id="3"/>
    <tableColumn name="Stock No" id="4"/>
    <tableColumn name="RECEIVED DATE" id="5"/>
    <tableColumn name="PURCHASED PRICE" id="6"/>
    <tableColumn name="BRANCH EXPENSES" id="7"/>
    <tableColumn name="GARAGE EXPENSES" id="8"/>
    <tableColumn name="TOTAL EXPENSES" id="9"/>
    <tableColumn name="RELEASED DATE" id="10"/>
    <tableColumn name="SELLING PRICE" id="11"/>
    <tableColumn name="MODEL" id="12"/>
    <tableColumn name="P&amp;L" id="13"/>
    <tableColumn name="License Expiry" id="14"/>
    <tableColumn name="Insurance Expiry" id="15"/>
  </tableColumns>
  <tableStyleInfo name="summery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Relationship Id="rId3" Type="http://schemas.openxmlformats.org/officeDocument/2006/relationships/table" Target="../tables/table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2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4.xml"/></Relationships>
</file>

<file path=xl/worksheets/_rels/sheet12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5.xml"/></Relationships>
</file>

<file path=xl/worksheets/_rels/sheet12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6.xml"/></Relationships>
</file>

<file path=xl/worksheets/_rels/sheet12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7.xml"/></Relationships>
</file>

<file path=xl/worksheets/_rels/sheet12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8.xml"/></Relationships>
</file>

<file path=xl/worksheets/_rels/sheet12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9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3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0.xml"/></Relationships>
</file>

<file path=xl/worksheets/_rels/sheet13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1.xml"/></Relationships>
</file>

<file path=xl/worksheets/_rels/sheet13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2.xml"/></Relationships>
</file>

<file path=xl/worksheets/_rels/sheet13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3.xml"/></Relationships>
</file>

<file path=xl/worksheets/_rels/sheet13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4.xml"/></Relationships>
</file>

<file path=xl/worksheets/_rels/sheet13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5.xml"/></Relationships>
</file>

<file path=xl/worksheets/_rels/sheet13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6.xml"/></Relationships>
</file>

<file path=xl/worksheets/_rels/sheet13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7.xml"/></Relationships>
</file>

<file path=xl/worksheets/_rels/sheet13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8.xml"/></Relationships>
</file>

<file path=xl/worksheets/_rels/sheet13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9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4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0.xml"/></Relationships>
</file>

<file path=xl/worksheets/_rels/sheet14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1.xml"/></Relationships>
</file>

<file path=xl/worksheets/_rels/sheet14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2.xml"/></Relationships>
</file>

<file path=xl/worksheets/_rels/sheet14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3.xml"/></Relationships>
</file>

<file path=xl/worksheets/_rels/sheet14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4.xml"/></Relationships>
</file>

<file path=xl/worksheets/_rels/sheet14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5.xml"/></Relationships>
</file>

<file path=xl/worksheets/_rels/sheet14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6.xml"/></Relationships>
</file>

<file path=xl/worksheets/_rels/sheet14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7.xml"/></Relationships>
</file>

<file path=xl/worksheets/_rels/sheet14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8.xml"/></Relationships>
</file>

<file path=xl/worksheets/_rels/sheet14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9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5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0.xml"/></Relationships>
</file>

<file path=xl/worksheets/_rels/sheet15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1.xml"/></Relationships>
</file>

<file path=xl/worksheets/_rels/sheet15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2.xml"/></Relationships>
</file>

<file path=xl/worksheets/_rels/sheet15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3.xml"/></Relationships>
</file>

<file path=xl/worksheets/_rels/sheet15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4.xml"/></Relationships>
</file>

<file path=xl/worksheets/_rels/sheet15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5.xml"/></Relationships>
</file>

<file path=xl/worksheets/_rels/sheet15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6.xml"/></Relationships>
</file>

<file path=xl/worksheets/_rels/sheet15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7.xml"/></Relationships>
</file>

<file path=xl/worksheets/_rels/sheet15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8.xml"/></Relationships>
</file>

<file path=xl/worksheets/_rels/sheet15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9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6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0.xml"/></Relationships>
</file>

<file path=xl/worksheets/_rels/sheet16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1.xml"/></Relationships>
</file>

<file path=xl/worksheets/_rels/sheet16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2.xml"/></Relationships>
</file>

<file path=xl/worksheets/_rels/sheet16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3.xml"/></Relationships>
</file>

<file path=xl/worksheets/_rels/sheet16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4.xml"/></Relationships>
</file>

<file path=xl/worksheets/_rels/sheet16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5.xml"/></Relationships>
</file>

<file path=xl/worksheets/_rels/sheet16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6.xml"/></Relationships>
</file>

<file path=xl/worksheets/_rels/sheet16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7.xml"/></Relationships>
</file>

<file path=xl/worksheets/_rels/sheet16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8.xml"/></Relationships>
</file>

<file path=xl/worksheets/_rels/sheet16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9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7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0.xml"/></Relationships>
</file>

<file path=xl/worksheets/_rels/sheet17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1.xml"/></Relationships>
</file>

<file path=xl/worksheets/_rels/sheet17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2.xml"/></Relationships>
</file>

<file path=xl/worksheets/_rels/sheet17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3.xml"/></Relationships>
</file>

<file path=xl/worksheets/_rels/sheet17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4.xml"/></Relationships>
</file>

<file path=xl/worksheets/_rels/sheet17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5.xml"/></Relationships>
</file>

<file path=xl/worksheets/_rels/sheet17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6.xml"/></Relationships>
</file>

<file path=xl/worksheets/_rels/sheet17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7.xml"/></Relationships>
</file>

<file path=xl/worksheets/_rels/sheet17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8.xml"/></Relationships>
</file>

<file path=xl/worksheets/_rels/sheet17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9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8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0.xml"/></Relationships>
</file>

<file path=xl/worksheets/_rels/sheet18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1.xml"/></Relationships>
</file>

<file path=xl/worksheets/_rels/sheet18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2.xml"/></Relationships>
</file>

<file path=xl/worksheets/_rels/sheet18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3.xml"/></Relationships>
</file>

<file path=xl/worksheets/_rels/sheet18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4.xml"/></Relationships>
</file>

<file path=xl/worksheets/_rels/sheet18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5.xml"/></Relationships>
</file>

<file path=xl/worksheets/_rels/sheet18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6.xml"/></Relationships>
</file>

<file path=xl/worksheets/_rels/sheet18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7.xml"/></Relationships>
</file>

<file path=xl/worksheets/_rels/sheet18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8.xml"/></Relationships>
</file>

<file path=xl/worksheets/_rels/sheet18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9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19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0.xml"/></Relationships>
</file>

<file path=xl/worksheets/_rels/sheet19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1.xml"/></Relationships>
</file>

<file path=xl/worksheets/_rels/sheet19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2.xml"/></Relationships>
</file>

<file path=xl/worksheets/_rels/sheet19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3.xml"/></Relationships>
</file>

<file path=xl/worksheets/_rels/sheet19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4.xml"/></Relationships>
</file>

<file path=xl/worksheets/_rels/sheet19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5.xml"/></Relationships>
</file>

<file path=xl/worksheets/_rels/sheet19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6.xml"/></Relationships>
</file>

<file path=xl/worksheets/_rels/sheet19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7.xml"/></Relationships>
</file>

<file path=xl/worksheets/_rels/sheet19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8.xml"/></Relationships>
</file>

<file path=xl/worksheets/_rels/sheet19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0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0.xml"/></Relationships>
</file>

<file path=xl/worksheets/_rels/sheet20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1.xml"/></Relationships>
</file>

<file path=xl/worksheets/_rels/sheet20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2.xml"/></Relationships>
</file>

<file path=xl/worksheets/_rels/sheet20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3.xml"/></Relationships>
</file>

<file path=xl/worksheets/_rels/sheet20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4.xml"/></Relationships>
</file>

<file path=xl/worksheets/_rels/sheet20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5.xml"/></Relationships>
</file>

<file path=xl/worksheets/_rels/sheet20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6.xml"/></Relationships>
</file>

<file path=xl/worksheets/_rels/sheet20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7.xml"/></Relationships>
</file>

<file path=xl/worksheets/_rels/sheet20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8.xml"/></Relationships>
</file>

<file path=xl/worksheets/_rels/sheet20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9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0.xml"/></Relationships>
</file>

<file path=xl/worksheets/_rels/sheet2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1.xml"/></Relationships>
</file>

<file path=xl/worksheets/_rels/sheet2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2.xml"/></Relationships>
</file>

<file path=xl/worksheets/_rels/sheet2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3.xml"/></Relationships>
</file>

<file path=xl/worksheets/_rels/sheet2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4.xml"/></Relationships>
</file>

<file path=xl/worksheets/_rels/sheet2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5.xml"/></Relationships>
</file>

<file path=xl/worksheets/_rels/sheet2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6.xml"/></Relationships>
</file>

<file path=xl/worksheets/_rels/sheet2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7.xml"/></Relationships>
</file>

<file path=xl/worksheets/_rels/sheet2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8.xml"/></Relationships>
</file>

<file path=xl/worksheets/_rels/sheet2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9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0.xml"/></Relationships>
</file>

<file path=xl/worksheets/_rels/sheet2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1.xml"/></Relationships>
</file>

<file path=xl/worksheets/_rels/sheet2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2.xml"/></Relationships>
</file>

<file path=xl/worksheets/_rels/sheet2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3.xml"/></Relationships>
</file>

<file path=xl/worksheets/_rels/sheet22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4.xml"/></Relationships>
</file>

<file path=xl/worksheets/_rels/sheet22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5.xml"/></Relationships>
</file>

<file path=xl/worksheets/_rels/sheet22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6.xml"/></Relationships>
</file>

<file path=xl/worksheets/_rels/sheet22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7.xml"/></Relationships>
</file>

<file path=xl/worksheets/_rels/sheet22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8.xml"/></Relationships>
</file>

<file path=xl/worksheets/_rels/sheet22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9.xml"/></Relationships>
</file>

<file path=xl/worksheets/_rels/sheet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3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0.xml"/></Relationships>
</file>

<file path=xl/worksheets/_rels/sheet23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1.xml"/></Relationships>
</file>

<file path=xl/worksheets/_rels/sheet23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2.xml"/></Relationships>
</file>

<file path=xl/worksheets/_rels/sheet23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3.xml"/></Relationships>
</file>

<file path=xl/worksheets/_rels/sheet23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4.xml"/></Relationships>
</file>

<file path=xl/worksheets/_rels/sheet23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5.xml"/></Relationships>
</file>

<file path=xl/worksheets/_rels/sheet23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6.xml"/></Relationships>
</file>

<file path=xl/worksheets/_rels/sheet23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7.xml"/></Relationships>
</file>

<file path=xl/worksheets/_rels/sheet23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8.xml"/></Relationships>
</file>

<file path=xl/worksheets/_rels/sheet23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9.xml"/></Relationships>
</file>

<file path=xl/worksheets/_rels/sheet2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4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0.xml"/></Relationships>
</file>

<file path=xl/worksheets/_rels/sheet24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1.xml"/></Relationships>
</file>

<file path=xl/worksheets/_rels/sheet24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2.xml"/></Relationships>
</file>

<file path=xl/worksheets/_rels/sheet24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3.xml"/></Relationships>
</file>

<file path=xl/worksheets/_rels/sheet24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4.xml"/></Relationships>
</file>

<file path=xl/worksheets/_rels/sheet24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5.xml"/></Relationships>
</file>

<file path=xl/worksheets/_rels/sheet24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6.xml"/></Relationships>
</file>

<file path=xl/worksheets/_rels/sheet24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7.xml"/></Relationships>
</file>

<file path=xl/worksheets/_rels/sheet24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8.xml"/></Relationships>
</file>

<file path=xl/worksheets/_rels/sheet24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9.xml"/></Relationships>
</file>

<file path=xl/worksheets/_rels/sheet2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5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0.xml"/></Relationships>
</file>

<file path=xl/worksheets/_rels/sheet25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1.xml"/></Relationships>
</file>

<file path=xl/worksheets/_rels/sheet25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2.xml"/></Relationships>
</file>

<file path=xl/worksheets/_rels/sheet25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3.xml"/></Relationships>
</file>

<file path=xl/worksheets/_rels/sheet25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4.xml"/></Relationships>
</file>

<file path=xl/worksheets/_rels/sheet25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5.xml"/></Relationships>
</file>

<file path=xl/worksheets/_rels/sheet25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6.xml"/></Relationships>
</file>

<file path=xl/worksheets/_rels/sheet25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7.xml"/></Relationships>
</file>

<file path=xl/worksheets/_rels/sheet25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8.xml"/></Relationships>
</file>

<file path=xl/worksheets/_rels/sheet25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9.xml"/></Relationships>
</file>

<file path=xl/worksheets/_rels/sheet2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6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0.xml"/></Relationships>
</file>

<file path=xl/worksheets/_rels/sheet26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1.xml"/></Relationships>
</file>

<file path=xl/worksheets/_rels/sheet26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2.xml"/></Relationships>
</file>

<file path=xl/worksheets/_rels/sheet26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3.xml"/></Relationships>
</file>

<file path=xl/worksheets/_rels/sheet26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4.xml"/></Relationships>
</file>

<file path=xl/worksheets/_rels/sheet26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5.xml"/></Relationships>
</file>

<file path=xl/worksheets/_rels/sheet26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6.xml"/></Relationships>
</file>

<file path=xl/worksheets/_rels/sheet26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7.xml"/></Relationships>
</file>

<file path=xl/worksheets/_rels/sheet26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8.xml"/></Relationships>
</file>

<file path=xl/worksheets/_rels/sheet26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69.xml"/></Relationships>
</file>

<file path=xl/worksheets/_rels/sheet2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7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0.xml"/></Relationships>
</file>

<file path=xl/worksheets/_rels/sheet27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1.xml"/></Relationships>
</file>

<file path=xl/worksheets/_rels/sheet27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2.xml"/></Relationships>
</file>

<file path=xl/worksheets/_rels/sheet27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3.xml"/></Relationships>
</file>

<file path=xl/worksheets/_rels/sheet27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4.xml"/></Relationships>
</file>

<file path=xl/worksheets/_rels/sheet27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5.xml"/></Relationships>
</file>

<file path=xl/worksheets/_rels/sheet27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6.xml"/></Relationships>
</file>

<file path=xl/worksheets/_rels/sheet27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7.xml"/></Relationships>
</file>

<file path=xl/worksheets/_rels/sheet27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8.xml"/></Relationships>
</file>

<file path=xl/worksheets/_rels/sheet27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79.xml"/></Relationships>
</file>

<file path=xl/worksheets/_rels/sheet2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8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0.xml"/></Relationships>
</file>

<file path=xl/worksheets/_rels/sheet28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1.xml"/></Relationships>
</file>

<file path=xl/worksheets/_rels/sheet28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2.xml"/></Relationships>
</file>

<file path=xl/worksheets/_rels/sheet28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3.xml"/></Relationships>
</file>

<file path=xl/worksheets/_rels/sheet28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4.xml"/></Relationships>
</file>

<file path=xl/worksheets/_rels/sheet28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5.xml"/></Relationships>
</file>

<file path=xl/worksheets/_rels/sheet28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6.xml"/></Relationships>
</file>

<file path=xl/worksheets/_rels/sheet28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7.xml"/></Relationships>
</file>

<file path=xl/worksheets/_rels/sheet28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8.xml"/></Relationships>
</file>

<file path=xl/worksheets/_rels/sheet28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89.xml"/></Relationships>
</file>

<file path=xl/worksheets/_rels/sheet2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29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0.xml"/></Relationships>
</file>

<file path=xl/worksheets/_rels/sheet29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1.xml"/></Relationships>
</file>

<file path=xl/worksheets/_rels/sheet29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2.xml"/></Relationships>
</file>

<file path=xl/worksheets/_rels/sheet29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3.xml"/></Relationships>
</file>

<file path=xl/worksheets/_rels/sheet29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4.xml"/></Relationships>
</file>

<file path=xl/worksheets/_rels/sheet29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5.xml"/></Relationships>
</file>

<file path=xl/worksheets/_rels/sheet29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6.xml"/></Relationships>
</file>

<file path=xl/worksheets/_rels/sheet29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7.xml"/></Relationships>
</file>

<file path=xl/worksheets/_rels/sheet29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8.xml"/></Relationships>
</file>

<file path=xl/worksheets/_rels/sheet29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99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0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0.xml"/></Relationships>
</file>

<file path=xl/worksheets/_rels/sheet30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1.xml"/></Relationships>
</file>

<file path=xl/worksheets/_rels/sheet30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2.xml"/></Relationships>
</file>

<file path=xl/worksheets/_rels/sheet30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3.xml"/></Relationships>
</file>

<file path=xl/worksheets/_rels/sheet30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4.xml"/></Relationships>
</file>

<file path=xl/worksheets/_rels/sheet30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5.xml"/></Relationships>
</file>

<file path=xl/worksheets/_rels/sheet30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6.xml"/></Relationships>
</file>

<file path=xl/worksheets/_rels/sheet30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7.xml"/></Relationships>
</file>

<file path=xl/worksheets/_rels/sheet30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8.xml"/></Relationships>
</file>

<file path=xl/worksheets/_rels/sheet30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09.xml"/></Relationships>
</file>

<file path=xl/worksheets/_rels/sheet3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0.xml"/></Relationships>
</file>

<file path=xl/worksheets/_rels/sheet3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1.xml"/></Relationships>
</file>

<file path=xl/worksheets/_rels/sheet3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2.xml"/></Relationships>
</file>

<file path=xl/worksheets/_rels/sheet3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3.xml"/></Relationships>
</file>

<file path=xl/worksheets/_rels/sheet3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4.xml"/></Relationships>
</file>

<file path=xl/worksheets/_rels/sheet3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5.xml"/></Relationships>
</file>

<file path=xl/worksheets/_rels/sheet3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6.xml"/></Relationships>
</file>

<file path=xl/worksheets/_rels/sheet3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7.xml"/></Relationships>
</file>

<file path=xl/worksheets/_rels/sheet3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8.xml"/></Relationships>
</file>

<file path=xl/worksheets/_rels/sheet3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19.xml"/></Relationships>
</file>

<file path=xl/worksheets/_rels/sheet3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0.xml"/></Relationships>
</file>

<file path=xl/worksheets/_rels/sheet3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1.xml"/></Relationships>
</file>

<file path=xl/worksheets/_rels/sheet3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2.xml"/></Relationships>
</file>

<file path=xl/worksheets/_rels/sheet3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3.xml"/></Relationships>
</file>

<file path=xl/worksheets/_rels/sheet32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4.xml"/></Relationships>
</file>

<file path=xl/worksheets/_rels/sheet32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5.xml"/></Relationships>
</file>

<file path=xl/worksheets/_rels/sheet32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6.xml"/></Relationships>
</file>

<file path=xl/worksheets/_rels/sheet32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7.xml"/></Relationships>
</file>

<file path=xl/worksheets/_rels/sheet32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8.xml"/></Relationships>
</file>

<file path=xl/worksheets/_rels/sheet32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29.xml"/></Relationships>
</file>

<file path=xl/worksheets/_rels/sheet3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3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0.xml"/></Relationships>
</file>

<file path=xl/worksheets/_rels/sheet33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1.xml"/></Relationships>
</file>

<file path=xl/worksheets/_rels/sheet33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2.xml"/></Relationships>
</file>

<file path=xl/worksheets/_rels/sheet33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3.xml"/></Relationships>
</file>

<file path=xl/worksheets/_rels/sheet33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4.xml"/></Relationships>
</file>

<file path=xl/worksheets/_rels/sheet33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5.xml"/></Relationships>
</file>

<file path=xl/worksheets/_rels/sheet33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6.xml"/></Relationships>
</file>

<file path=xl/worksheets/_rels/sheet33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7.xml"/></Relationships>
</file>

<file path=xl/worksheets/_rels/sheet33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8.xml"/></Relationships>
</file>

<file path=xl/worksheets/_rels/sheet33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39.xml"/></Relationships>
</file>

<file path=xl/worksheets/_rels/sheet3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4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0.xml"/></Relationships>
</file>

<file path=xl/worksheets/_rels/sheet34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1.xml"/></Relationships>
</file>

<file path=xl/worksheets/_rels/sheet34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2.xml"/></Relationships>
</file>

<file path=xl/worksheets/_rels/sheet34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3.xml"/></Relationships>
</file>

<file path=xl/worksheets/_rels/sheet34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4.xml"/></Relationships>
</file>

<file path=xl/worksheets/_rels/sheet34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5.xml"/></Relationships>
</file>

<file path=xl/worksheets/_rels/sheet34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6.xml"/></Relationships>
</file>

<file path=xl/worksheets/_rels/sheet34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7.xml"/></Relationships>
</file>

<file path=xl/worksheets/_rels/sheet34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8.xml"/></Relationships>
</file>

<file path=xl/worksheets/_rels/sheet34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49.xml"/></Relationships>
</file>

<file path=xl/worksheets/_rels/sheet3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5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50.xml"/></Relationships>
</file>

<file path=xl/worksheets/_rels/sheet35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51.xml"/></Relationships>
</file>

<file path=xl/worksheets/_rels/sheet35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52.xml"/></Relationships>
</file>

<file path=xl/worksheets/_rels/sheet35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53.xml"/></Relationships>
</file>

<file path=xl/worksheets/_rels/sheet35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54.xml"/></Relationships>
</file>

<file path=xl/worksheets/_rels/sheet35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55.xml"/></Relationships>
</file>

<file path=xl/worksheets/_rels/sheet3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7.5"/>
    <col customWidth="1" min="2" max="2" width="11.38"/>
    <col customWidth="1" min="3" max="3" width="9.75"/>
    <col customWidth="1" min="4" max="5" width="10.25"/>
    <col customWidth="1" min="6" max="6" width="17.38"/>
    <col customWidth="1" min="7" max="7" width="12.38"/>
    <col customWidth="1" min="8" max="8" width="18.38"/>
    <col customWidth="1" min="9" max="9" width="14.75"/>
    <col customWidth="1" min="10" max="10" width="15.0"/>
    <col customWidth="1" min="11" max="11" width="20.25"/>
  </cols>
  <sheetData>
    <row r="1" ht="22.5" customHeight="1">
      <c r="A1" s="1" t="s">
        <v>0</v>
      </c>
      <c r="B1" s="1" t="s">
        <v>1</v>
      </c>
      <c r="C1" s="1" t="s">
        <v>2</v>
      </c>
      <c r="D1" s="2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J1" s="1" t="s">
        <v>9</v>
      </c>
      <c r="K1" s="1" t="s">
        <v>10</v>
      </c>
      <c r="L1" s="3" t="s">
        <v>11</v>
      </c>
      <c r="M1" s="3" t="s">
        <v>12</v>
      </c>
      <c r="N1" s="3" t="s">
        <v>13</v>
      </c>
      <c r="O1" s="3" t="s">
        <v>14</v>
      </c>
    </row>
    <row r="2" ht="22.5" customHeight="1">
      <c r="A2" s="4">
        <v>1.0</v>
      </c>
      <c r="B2" s="4" t="s">
        <v>15</v>
      </c>
      <c r="C2" s="4" t="s">
        <v>16</v>
      </c>
      <c r="D2" s="5"/>
      <c r="E2" s="4" t="s">
        <v>17</v>
      </c>
      <c r="F2" s="6">
        <v>272000.0</v>
      </c>
      <c r="G2" s="6">
        <v>0.0</v>
      </c>
      <c r="H2" s="7">
        <f>'1'!B4</f>
        <v>7870</v>
      </c>
      <c r="I2" s="8">
        <f t="shared" ref="I2:I1010" si="1">H2+G2</f>
        <v>7870</v>
      </c>
      <c r="J2" s="4" t="s">
        <v>18</v>
      </c>
      <c r="K2" s="9">
        <v>320000.0</v>
      </c>
      <c r="L2" s="4" t="s">
        <v>19</v>
      </c>
      <c r="M2" s="10">
        <f t="shared" ref="M2:M1010" si="2">K2-(I2+F2)</f>
        <v>40130</v>
      </c>
      <c r="N2" s="4" t="s">
        <v>20</v>
      </c>
      <c r="O2" s="4" t="s">
        <v>20</v>
      </c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</row>
    <row r="3" ht="22.5" customHeight="1">
      <c r="A3" s="12">
        <v>2.0</v>
      </c>
      <c r="B3" s="12" t="s">
        <v>21</v>
      </c>
      <c r="C3" s="13"/>
      <c r="D3" s="14"/>
      <c r="E3" s="14"/>
      <c r="F3" s="15"/>
      <c r="G3" s="16">
        <v>0.0</v>
      </c>
      <c r="H3" s="15">
        <f>'02'!B4</f>
        <v>14905</v>
      </c>
      <c r="I3" s="17">
        <f t="shared" si="1"/>
        <v>14905</v>
      </c>
      <c r="J3" s="12" t="s">
        <v>22</v>
      </c>
      <c r="K3" s="18"/>
      <c r="L3" s="19"/>
      <c r="M3" s="18">
        <f t="shared" si="2"/>
        <v>-14905</v>
      </c>
      <c r="N3" s="12" t="s">
        <v>20</v>
      </c>
      <c r="O3" s="12" t="s">
        <v>20</v>
      </c>
    </row>
    <row r="4" ht="22.5" customHeight="1">
      <c r="A4" s="12">
        <v>3.0</v>
      </c>
      <c r="B4" s="12" t="s">
        <v>23</v>
      </c>
      <c r="C4" s="12" t="s">
        <v>24</v>
      </c>
      <c r="D4" s="14"/>
      <c r="E4" s="14"/>
      <c r="F4" s="15"/>
      <c r="G4" s="16">
        <v>0.0</v>
      </c>
      <c r="H4" s="15">
        <f>'03'!B4</f>
        <v>4352</v>
      </c>
      <c r="I4" s="17">
        <f t="shared" si="1"/>
        <v>4352</v>
      </c>
      <c r="J4" s="12" t="s">
        <v>22</v>
      </c>
      <c r="K4" s="18"/>
      <c r="L4" s="19"/>
      <c r="M4" s="18">
        <f t="shared" si="2"/>
        <v>-4352</v>
      </c>
      <c r="N4" s="12" t="s">
        <v>20</v>
      </c>
      <c r="O4" s="12" t="s">
        <v>20</v>
      </c>
    </row>
    <row r="5" ht="22.5" customHeight="1">
      <c r="A5" s="12">
        <v>4.0</v>
      </c>
      <c r="B5" s="12" t="s">
        <v>25</v>
      </c>
      <c r="C5" s="12" t="s">
        <v>26</v>
      </c>
      <c r="D5" s="20"/>
      <c r="E5" s="12" t="s">
        <v>27</v>
      </c>
      <c r="F5" s="16">
        <v>212000.0</v>
      </c>
      <c r="G5" s="16">
        <v>600.0</v>
      </c>
      <c r="H5" s="15">
        <f>'04'!B4</f>
        <v>53010</v>
      </c>
      <c r="I5" s="17">
        <f t="shared" si="1"/>
        <v>53610</v>
      </c>
      <c r="J5" s="12" t="s">
        <v>28</v>
      </c>
      <c r="K5" s="21">
        <v>320000.0</v>
      </c>
      <c r="L5" s="19"/>
      <c r="M5" s="18">
        <f t="shared" si="2"/>
        <v>54390</v>
      </c>
      <c r="N5" s="12" t="s">
        <v>20</v>
      </c>
      <c r="O5" s="12" t="s">
        <v>20</v>
      </c>
    </row>
    <row r="6" ht="22.5" customHeight="1">
      <c r="A6" s="12">
        <v>5.0</v>
      </c>
      <c r="B6" s="12" t="s">
        <v>29</v>
      </c>
      <c r="C6" s="12" t="s">
        <v>30</v>
      </c>
      <c r="D6" s="20"/>
      <c r="E6" s="12" t="s">
        <v>27</v>
      </c>
      <c r="F6" s="16">
        <v>255000.0</v>
      </c>
      <c r="G6" s="15">
        <f>1000+5810+690</f>
        <v>7500</v>
      </c>
      <c r="H6" s="15">
        <f>'05'!B4</f>
        <v>82300</v>
      </c>
      <c r="I6" s="17">
        <f t="shared" si="1"/>
        <v>89800</v>
      </c>
      <c r="J6" s="12" t="s">
        <v>28</v>
      </c>
      <c r="K6" s="21">
        <v>350000.0</v>
      </c>
      <c r="L6" s="19"/>
      <c r="M6" s="18">
        <f t="shared" si="2"/>
        <v>5200</v>
      </c>
      <c r="N6" s="12" t="s">
        <v>20</v>
      </c>
      <c r="O6" s="12" t="s">
        <v>20</v>
      </c>
    </row>
    <row r="7" ht="22.5" customHeight="1">
      <c r="A7" s="12">
        <v>6.0</v>
      </c>
      <c r="B7" s="12" t="s">
        <v>31</v>
      </c>
      <c r="C7" s="12" t="s">
        <v>32</v>
      </c>
      <c r="D7" s="14"/>
      <c r="E7" s="14"/>
      <c r="F7" s="16">
        <v>110000.0</v>
      </c>
      <c r="G7" s="16">
        <v>0.0</v>
      </c>
      <c r="H7" s="15">
        <f>'06'!B4</f>
        <v>118934</v>
      </c>
      <c r="I7" s="17">
        <f t="shared" si="1"/>
        <v>118934</v>
      </c>
      <c r="J7" s="12" t="s">
        <v>28</v>
      </c>
      <c r="K7" s="21">
        <v>260000.0</v>
      </c>
      <c r="L7" s="19"/>
      <c r="M7" s="18">
        <f t="shared" si="2"/>
        <v>31066</v>
      </c>
      <c r="N7" s="12" t="s">
        <v>20</v>
      </c>
      <c r="O7" s="12" t="s">
        <v>20</v>
      </c>
    </row>
    <row r="8" ht="22.5" customHeight="1">
      <c r="A8" s="12">
        <v>7.0</v>
      </c>
      <c r="B8" s="12" t="s">
        <v>33</v>
      </c>
      <c r="C8" s="12" t="s">
        <v>16</v>
      </c>
      <c r="D8" s="14"/>
      <c r="E8" s="14"/>
      <c r="F8" s="16">
        <v>570000.0</v>
      </c>
      <c r="G8" s="16">
        <v>0.0</v>
      </c>
      <c r="H8" s="15">
        <f>'07'!B4</f>
        <v>18305</v>
      </c>
      <c r="I8" s="17">
        <f t="shared" si="1"/>
        <v>18305</v>
      </c>
      <c r="J8" s="12" t="s">
        <v>28</v>
      </c>
      <c r="K8" s="21">
        <v>605000.0</v>
      </c>
      <c r="L8" s="19"/>
      <c r="M8" s="18">
        <f t="shared" si="2"/>
        <v>16695</v>
      </c>
      <c r="N8" s="12" t="s">
        <v>20</v>
      </c>
      <c r="O8" s="12" t="s">
        <v>20</v>
      </c>
    </row>
    <row r="9" ht="22.5" customHeight="1">
      <c r="A9" s="22">
        <v>8.0</v>
      </c>
      <c r="B9" s="22" t="s">
        <v>34</v>
      </c>
      <c r="C9" s="22" t="s">
        <v>32</v>
      </c>
      <c r="D9" s="23"/>
      <c r="E9" s="23"/>
      <c r="F9" s="24">
        <v>325000.0</v>
      </c>
      <c r="G9" s="24">
        <v>1300.0</v>
      </c>
      <c r="H9" s="25">
        <f>'08'!B4</f>
        <v>56755</v>
      </c>
      <c r="I9" s="26">
        <f t="shared" si="1"/>
        <v>58055</v>
      </c>
      <c r="J9" s="22" t="s">
        <v>22</v>
      </c>
      <c r="K9" s="27">
        <v>390000.0</v>
      </c>
      <c r="L9" s="28"/>
      <c r="M9" s="29">
        <f t="shared" si="2"/>
        <v>6945</v>
      </c>
      <c r="N9" s="22" t="s">
        <v>20</v>
      </c>
      <c r="O9" s="22" t="s">
        <v>20</v>
      </c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</row>
    <row r="10" ht="22.5" customHeight="1">
      <c r="A10" s="12">
        <v>9.0</v>
      </c>
      <c r="B10" s="12" t="s">
        <v>35</v>
      </c>
      <c r="C10" s="12" t="s">
        <v>36</v>
      </c>
      <c r="D10" s="14"/>
      <c r="E10" s="14"/>
      <c r="F10" s="16">
        <v>225000.0</v>
      </c>
      <c r="G10" s="16">
        <v>0.0</v>
      </c>
      <c r="H10" s="15">
        <f>'09'!B4</f>
        <v>37750</v>
      </c>
      <c r="I10" s="17">
        <f t="shared" si="1"/>
        <v>37750</v>
      </c>
      <c r="J10" s="12" t="s">
        <v>22</v>
      </c>
      <c r="K10" s="21">
        <v>300000.0</v>
      </c>
      <c r="L10" s="19"/>
      <c r="M10" s="18">
        <f t="shared" si="2"/>
        <v>37250</v>
      </c>
      <c r="N10" s="12" t="s">
        <v>20</v>
      </c>
      <c r="O10" s="12" t="s">
        <v>20</v>
      </c>
    </row>
    <row r="11" ht="22.5" customHeight="1">
      <c r="A11" s="12">
        <v>10.0</v>
      </c>
      <c r="B11" s="12" t="s">
        <v>37</v>
      </c>
      <c r="C11" s="12" t="s">
        <v>38</v>
      </c>
      <c r="D11" s="14"/>
      <c r="E11" s="14"/>
      <c r="F11" s="16">
        <v>415000.0</v>
      </c>
      <c r="G11" s="16">
        <v>0.0</v>
      </c>
      <c r="H11" s="15">
        <f>'10'!B4</f>
        <v>92337.5</v>
      </c>
      <c r="I11" s="17">
        <f t="shared" si="1"/>
        <v>92337.5</v>
      </c>
      <c r="J11" s="12" t="s">
        <v>22</v>
      </c>
      <c r="K11" s="21">
        <v>540000.0</v>
      </c>
      <c r="L11" s="19"/>
      <c r="M11" s="18">
        <f t="shared" si="2"/>
        <v>32662.5</v>
      </c>
      <c r="N11" s="12" t="s">
        <v>20</v>
      </c>
      <c r="O11" s="12" t="s">
        <v>20</v>
      </c>
    </row>
    <row r="12" ht="22.5" customHeight="1">
      <c r="A12" s="12">
        <v>11.0</v>
      </c>
      <c r="B12" s="12" t="s">
        <v>39</v>
      </c>
      <c r="C12" s="12" t="s">
        <v>40</v>
      </c>
      <c r="D12" s="20"/>
      <c r="E12" s="12" t="s">
        <v>41</v>
      </c>
      <c r="F12" s="16">
        <v>300000.0</v>
      </c>
      <c r="G12" s="16">
        <v>1000.0</v>
      </c>
      <c r="H12" s="15">
        <f>'11'!B4</f>
        <v>71225.9</v>
      </c>
      <c r="I12" s="17">
        <f t="shared" si="1"/>
        <v>72225.9</v>
      </c>
      <c r="J12" s="12" t="s">
        <v>22</v>
      </c>
      <c r="K12" s="21">
        <v>410000.0</v>
      </c>
      <c r="L12" s="19"/>
      <c r="M12" s="18">
        <f t="shared" si="2"/>
        <v>37774.1</v>
      </c>
      <c r="N12" s="12" t="s">
        <v>20</v>
      </c>
      <c r="O12" s="12" t="s">
        <v>20</v>
      </c>
    </row>
    <row r="13" ht="22.5" customHeight="1">
      <c r="A13" s="12">
        <v>12.0</v>
      </c>
      <c r="B13" s="12" t="s">
        <v>42</v>
      </c>
      <c r="C13" s="12" t="s">
        <v>43</v>
      </c>
      <c r="D13" s="14"/>
      <c r="E13" s="14"/>
      <c r="F13" s="16">
        <v>250000.0</v>
      </c>
      <c r="G13" s="16">
        <v>1690.0</v>
      </c>
      <c r="H13" s="15">
        <f>'12'!B4</f>
        <v>92340</v>
      </c>
      <c r="I13" s="17">
        <f t="shared" si="1"/>
        <v>94030</v>
      </c>
      <c r="J13" s="12" t="s">
        <v>22</v>
      </c>
      <c r="K13" s="21">
        <v>350000.0</v>
      </c>
      <c r="L13" s="19"/>
      <c r="M13" s="18">
        <f t="shared" si="2"/>
        <v>5970</v>
      </c>
      <c r="N13" s="12" t="s">
        <v>20</v>
      </c>
      <c r="O13" s="12" t="s">
        <v>20</v>
      </c>
    </row>
    <row r="14" ht="22.5" customHeight="1">
      <c r="A14" s="12">
        <v>13.0</v>
      </c>
      <c r="B14" s="12" t="s">
        <v>44</v>
      </c>
      <c r="C14" s="12" t="s">
        <v>26</v>
      </c>
      <c r="D14" s="20"/>
      <c r="E14" s="12" t="s">
        <v>45</v>
      </c>
      <c r="F14" s="16">
        <v>230000.0</v>
      </c>
      <c r="G14" s="16">
        <v>4000.0</v>
      </c>
      <c r="H14" s="15">
        <f>'13'!B4</f>
        <v>95688</v>
      </c>
      <c r="I14" s="17">
        <f t="shared" si="1"/>
        <v>99688</v>
      </c>
      <c r="J14" s="12" t="s">
        <v>22</v>
      </c>
      <c r="K14" s="21">
        <v>350000.0</v>
      </c>
      <c r="L14" s="19"/>
      <c r="M14" s="18">
        <f t="shared" si="2"/>
        <v>20312</v>
      </c>
      <c r="N14" s="12" t="s">
        <v>20</v>
      </c>
      <c r="O14" s="12" t="s">
        <v>20</v>
      </c>
    </row>
    <row r="15" ht="22.5" customHeight="1">
      <c r="A15" s="12">
        <v>14.0</v>
      </c>
      <c r="B15" s="12" t="s">
        <v>46</v>
      </c>
      <c r="C15" s="12" t="s">
        <v>47</v>
      </c>
      <c r="D15" s="14"/>
      <c r="E15" s="14"/>
      <c r="F15" s="16">
        <v>449000.0</v>
      </c>
      <c r="G15" s="15"/>
      <c r="H15" s="15">
        <f>'14'!B4</f>
        <v>128207.25</v>
      </c>
      <c r="I15" s="17">
        <f t="shared" si="1"/>
        <v>128207.25</v>
      </c>
      <c r="J15" s="12" t="s">
        <v>22</v>
      </c>
      <c r="K15" s="21">
        <v>610000.0</v>
      </c>
      <c r="L15" s="19"/>
      <c r="M15" s="18">
        <f t="shared" si="2"/>
        <v>32792.75</v>
      </c>
      <c r="N15" s="12" t="s">
        <v>20</v>
      </c>
      <c r="O15" s="12" t="s">
        <v>20</v>
      </c>
    </row>
    <row r="16" ht="22.5" customHeight="1">
      <c r="A16" s="12">
        <v>15.0</v>
      </c>
      <c r="B16" s="12" t="s">
        <v>48</v>
      </c>
      <c r="C16" s="12" t="s">
        <v>49</v>
      </c>
      <c r="D16" s="14"/>
      <c r="E16" s="14"/>
      <c r="F16" s="16">
        <v>525000.0</v>
      </c>
      <c r="G16" s="15"/>
      <c r="H16" s="15">
        <f>'15'!B4</f>
        <v>21810</v>
      </c>
      <c r="I16" s="17">
        <f t="shared" si="1"/>
        <v>21810</v>
      </c>
      <c r="J16" s="12" t="s">
        <v>22</v>
      </c>
      <c r="K16" s="21">
        <v>580000.0</v>
      </c>
      <c r="L16" s="19"/>
      <c r="M16" s="18">
        <f t="shared" si="2"/>
        <v>33190</v>
      </c>
      <c r="N16" s="12" t="s">
        <v>20</v>
      </c>
      <c r="O16" s="12" t="s">
        <v>20</v>
      </c>
    </row>
    <row r="17" ht="22.5" customHeight="1">
      <c r="A17" s="12">
        <v>16.0</v>
      </c>
      <c r="B17" s="12" t="s">
        <v>50</v>
      </c>
      <c r="C17" s="12" t="s">
        <v>51</v>
      </c>
      <c r="D17" s="14"/>
      <c r="E17" s="14"/>
      <c r="F17" s="16">
        <v>235000.0</v>
      </c>
      <c r="G17" s="15"/>
      <c r="H17" s="15">
        <f>'16'!B4</f>
        <v>77323</v>
      </c>
      <c r="I17" s="17">
        <f t="shared" si="1"/>
        <v>77323</v>
      </c>
      <c r="J17" s="12" t="s">
        <v>22</v>
      </c>
      <c r="K17" s="21">
        <v>350000.0</v>
      </c>
      <c r="L17" s="19"/>
      <c r="M17" s="18">
        <f t="shared" si="2"/>
        <v>37677</v>
      </c>
      <c r="N17" s="12" t="s">
        <v>20</v>
      </c>
      <c r="O17" s="12" t="s">
        <v>20</v>
      </c>
    </row>
    <row r="18" ht="22.5" customHeight="1">
      <c r="A18" s="12">
        <v>17.0</v>
      </c>
      <c r="B18" s="12" t="s">
        <v>52</v>
      </c>
      <c r="C18" s="12" t="s">
        <v>43</v>
      </c>
      <c r="D18" s="14"/>
      <c r="E18" s="14"/>
      <c r="F18" s="16">
        <v>125500.0</v>
      </c>
      <c r="G18" s="16">
        <v>400.0</v>
      </c>
      <c r="H18" s="15">
        <f>'17'!B4</f>
        <v>99068</v>
      </c>
      <c r="I18" s="17">
        <f t="shared" si="1"/>
        <v>99468</v>
      </c>
      <c r="J18" s="12" t="s">
        <v>22</v>
      </c>
      <c r="K18" s="21">
        <v>250000.0</v>
      </c>
      <c r="L18" s="19"/>
      <c r="M18" s="18">
        <f t="shared" si="2"/>
        <v>25032</v>
      </c>
      <c r="N18" s="12" t="s">
        <v>20</v>
      </c>
      <c r="O18" s="12" t="s">
        <v>20</v>
      </c>
    </row>
    <row r="19" ht="22.5" customHeight="1">
      <c r="A19" s="12">
        <v>18.0</v>
      </c>
      <c r="B19" s="12" t="s">
        <v>53</v>
      </c>
      <c r="C19" s="12" t="s">
        <v>51</v>
      </c>
      <c r="D19" s="14"/>
      <c r="E19" s="14"/>
      <c r="F19" s="16">
        <v>480000.0</v>
      </c>
      <c r="G19" s="15"/>
      <c r="H19" s="15">
        <f>'18'!B4</f>
        <v>75464</v>
      </c>
      <c r="I19" s="17">
        <f t="shared" si="1"/>
        <v>75464</v>
      </c>
      <c r="J19" s="12" t="s">
        <v>22</v>
      </c>
      <c r="K19" s="21">
        <v>580000.0</v>
      </c>
      <c r="L19" s="19"/>
      <c r="M19" s="18">
        <f t="shared" si="2"/>
        <v>24536</v>
      </c>
      <c r="N19" s="12" t="s">
        <v>20</v>
      </c>
      <c r="O19" s="12" t="s">
        <v>20</v>
      </c>
    </row>
    <row r="20" ht="22.5" customHeight="1">
      <c r="A20" s="12">
        <v>19.0</v>
      </c>
      <c r="B20" s="12" t="s">
        <v>54</v>
      </c>
      <c r="C20" s="12" t="s">
        <v>36</v>
      </c>
      <c r="D20" s="14"/>
      <c r="E20" s="14"/>
      <c r="F20" s="16">
        <v>150000.0</v>
      </c>
      <c r="G20" s="15"/>
      <c r="H20" s="15">
        <f>'19'!B4</f>
        <v>46525</v>
      </c>
      <c r="I20" s="17">
        <f t="shared" si="1"/>
        <v>46525</v>
      </c>
      <c r="J20" s="12" t="s">
        <v>22</v>
      </c>
      <c r="K20" s="21">
        <v>230000.0</v>
      </c>
      <c r="L20" s="12" t="s">
        <v>55</v>
      </c>
      <c r="M20" s="18">
        <f t="shared" si="2"/>
        <v>33475</v>
      </c>
      <c r="N20" s="12" t="s">
        <v>20</v>
      </c>
      <c r="O20" s="12" t="s">
        <v>20</v>
      </c>
    </row>
    <row r="21" ht="22.5" customHeight="1">
      <c r="A21" s="12">
        <v>20.0</v>
      </c>
      <c r="B21" s="12" t="s">
        <v>56</v>
      </c>
      <c r="C21" s="12" t="s">
        <v>30</v>
      </c>
      <c r="D21" s="14"/>
      <c r="E21" s="14"/>
      <c r="F21" s="16">
        <v>570000.0</v>
      </c>
      <c r="G21" s="15">
        <f>8970+300</f>
        <v>9270</v>
      </c>
      <c r="H21" s="15">
        <f>'20'!B4</f>
        <v>46374</v>
      </c>
      <c r="I21" s="17">
        <f t="shared" si="1"/>
        <v>55644</v>
      </c>
      <c r="J21" s="12" t="s">
        <v>22</v>
      </c>
      <c r="K21" s="21">
        <v>650000.0</v>
      </c>
      <c r="L21" s="12" t="s">
        <v>57</v>
      </c>
      <c r="M21" s="18">
        <f t="shared" si="2"/>
        <v>24356</v>
      </c>
      <c r="N21" s="12" t="s">
        <v>20</v>
      </c>
      <c r="O21" s="12" t="s">
        <v>20</v>
      </c>
    </row>
    <row r="22" ht="22.5" customHeight="1">
      <c r="A22" s="12">
        <v>21.0</v>
      </c>
      <c r="B22" s="12" t="s">
        <v>58</v>
      </c>
      <c r="C22" s="12" t="s">
        <v>16</v>
      </c>
      <c r="D22" s="14"/>
      <c r="E22" s="14"/>
      <c r="F22" s="16">
        <v>545000.0</v>
      </c>
      <c r="G22" s="15"/>
      <c r="H22" s="15">
        <f>'21'!B4</f>
        <v>51203</v>
      </c>
      <c r="I22" s="17">
        <f t="shared" si="1"/>
        <v>51203</v>
      </c>
      <c r="J22" s="12" t="s">
        <v>22</v>
      </c>
      <c r="K22" s="21">
        <v>615000.0</v>
      </c>
      <c r="L22" s="12" t="s">
        <v>59</v>
      </c>
      <c r="M22" s="18">
        <f t="shared" si="2"/>
        <v>18797</v>
      </c>
      <c r="N22" s="12" t="s">
        <v>20</v>
      </c>
      <c r="O22" s="12" t="s">
        <v>20</v>
      </c>
    </row>
    <row r="23" ht="22.5" customHeight="1">
      <c r="A23" s="12">
        <v>22.0</v>
      </c>
      <c r="B23" s="12" t="s">
        <v>60</v>
      </c>
      <c r="C23" s="12" t="s">
        <v>61</v>
      </c>
      <c r="D23" s="14"/>
      <c r="E23" s="14"/>
      <c r="F23" s="16">
        <v>220000.0</v>
      </c>
      <c r="G23" s="15"/>
      <c r="H23" s="15">
        <f>'22'!B4</f>
        <v>90556</v>
      </c>
      <c r="I23" s="17">
        <f t="shared" si="1"/>
        <v>90556</v>
      </c>
      <c r="J23" s="12" t="s">
        <v>22</v>
      </c>
      <c r="K23" s="21">
        <v>325000.0</v>
      </c>
      <c r="L23" s="12" t="s">
        <v>62</v>
      </c>
      <c r="M23" s="18">
        <f t="shared" si="2"/>
        <v>14444</v>
      </c>
      <c r="N23" s="12" t="s">
        <v>20</v>
      </c>
      <c r="O23" s="12" t="s">
        <v>20</v>
      </c>
    </row>
    <row r="24" ht="22.5" customHeight="1">
      <c r="A24" s="12">
        <v>23.0</v>
      </c>
      <c r="B24" s="12" t="s">
        <v>63</v>
      </c>
      <c r="C24" s="12" t="s">
        <v>49</v>
      </c>
      <c r="D24" s="14"/>
      <c r="E24" s="14"/>
      <c r="F24" s="15"/>
      <c r="G24" s="15"/>
      <c r="H24" s="15">
        <f>'23'!B4</f>
        <v>9640</v>
      </c>
      <c r="I24" s="17">
        <f t="shared" si="1"/>
        <v>9640</v>
      </c>
      <c r="J24" s="12" t="s">
        <v>22</v>
      </c>
      <c r="K24" s="18"/>
      <c r="L24" s="12" t="s">
        <v>64</v>
      </c>
      <c r="M24" s="18">
        <f t="shared" si="2"/>
        <v>-9640</v>
      </c>
      <c r="N24" s="12" t="s">
        <v>20</v>
      </c>
      <c r="O24" s="12" t="s">
        <v>20</v>
      </c>
    </row>
    <row r="25" ht="22.5" customHeight="1">
      <c r="A25" s="12">
        <v>24.0</v>
      </c>
      <c r="B25" s="12" t="s">
        <v>65</v>
      </c>
      <c r="C25" s="12" t="s">
        <v>66</v>
      </c>
      <c r="D25" s="14"/>
      <c r="E25" s="14"/>
      <c r="F25" s="16">
        <v>245000.0</v>
      </c>
      <c r="G25" s="16">
        <v>0.0</v>
      </c>
      <c r="H25" s="15">
        <f>'24'!B4</f>
        <v>40395</v>
      </c>
      <c r="I25" s="17">
        <f t="shared" si="1"/>
        <v>40395</v>
      </c>
      <c r="J25" s="12" t="s">
        <v>22</v>
      </c>
      <c r="K25" s="21">
        <v>310000.0</v>
      </c>
      <c r="L25" s="12" t="s">
        <v>67</v>
      </c>
      <c r="M25" s="18">
        <f t="shared" si="2"/>
        <v>24605</v>
      </c>
      <c r="N25" s="12" t="s">
        <v>20</v>
      </c>
      <c r="O25" s="12" t="s">
        <v>20</v>
      </c>
    </row>
    <row r="26" ht="22.5" customHeight="1">
      <c r="A26" s="12">
        <v>25.0</v>
      </c>
      <c r="B26" s="12" t="s">
        <v>68</v>
      </c>
      <c r="C26" s="12" t="s">
        <v>69</v>
      </c>
      <c r="D26" s="14"/>
      <c r="E26" s="14"/>
      <c r="F26" s="16">
        <v>255000.0</v>
      </c>
      <c r="G26" s="15"/>
      <c r="H26" s="15">
        <f>'25'!B4</f>
        <v>67092.35</v>
      </c>
      <c r="I26" s="17">
        <f t="shared" si="1"/>
        <v>67092.35</v>
      </c>
      <c r="J26" s="12" t="s">
        <v>22</v>
      </c>
      <c r="K26" s="21">
        <v>350000.0</v>
      </c>
      <c r="L26" s="12" t="s">
        <v>70</v>
      </c>
      <c r="M26" s="18">
        <f t="shared" si="2"/>
        <v>27907.65</v>
      </c>
      <c r="N26" s="12" t="s">
        <v>20</v>
      </c>
      <c r="O26" s="12" t="s">
        <v>20</v>
      </c>
    </row>
    <row r="27" ht="22.5" customHeight="1">
      <c r="A27" s="12">
        <v>26.0</v>
      </c>
      <c r="B27" s="12" t="s">
        <v>71</v>
      </c>
      <c r="C27" s="12" t="s">
        <v>26</v>
      </c>
      <c r="D27" s="14"/>
      <c r="E27" s="14"/>
      <c r="F27" s="16">
        <v>395000.0</v>
      </c>
      <c r="G27" s="15"/>
      <c r="H27" s="15">
        <f>'26'!B4</f>
        <v>70350</v>
      </c>
      <c r="I27" s="17">
        <f t="shared" si="1"/>
        <v>70350</v>
      </c>
      <c r="J27" s="12" t="s">
        <v>22</v>
      </c>
      <c r="K27" s="21">
        <v>490000.0</v>
      </c>
      <c r="L27" s="12" t="s">
        <v>72</v>
      </c>
      <c r="M27" s="18">
        <f t="shared" si="2"/>
        <v>24650</v>
      </c>
      <c r="N27" s="12" t="s">
        <v>20</v>
      </c>
      <c r="O27" s="12" t="s">
        <v>20</v>
      </c>
    </row>
    <row r="28" ht="22.5" customHeight="1">
      <c r="A28" s="12">
        <v>27.0</v>
      </c>
      <c r="B28" s="12" t="s">
        <v>73</v>
      </c>
      <c r="C28" s="12" t="s">
        <v>30</v>
      </c>
      <c r="D28" s="14"/>
      <c r="E28" s="14"/>
      <c r="F28" s="16">
        <v>215200.0</v>
      </c>
      <c r="G28" s="15">
        <f>1450+300</f>
        <v>1750</v>
      </c>
      <c r="H28" s="15">
        <f>'27'!B4</f>
        <v>37070</v>
      </c>
      <c r="I28" s="17">
        <f t="shared" si="1"/>
        <v>38820</v>
      </c>
      <c r="J28" s="12" t="s">
        <v>22</v>
      </c>
      <c r="K28" s="21">
        <v>310000.0</v>
      </c>
      <c r="L28" s="12" t="s">
        <v>70</v>
      </c>
      <c r="M28" s="18">
        <f t="shared" si="2"/>
        <v>55980</v>
      </c>
      <c r="N28" s="12" t="s">
        <v>20</v>
      </c>
      <c r="O28" s="12" t="s">
        <v>20</v>
      </c>
    </row>
    <row r="29" ht="22.5" customHeight="1">
      <c r="A29" s="12">
        <v>28.0</v>
      </c>
      <c r="B29" s="12" t="s">
        <v>74</v>
      </c>
      <c r="C29" s="13"/>
      <c r="D29" s="14"/>
      <c r="E29" s="14"/>
      <c r="F29" s="15"/>
      <c r="G29" s="15"/>
      <c r="H29" s="15">
        <f>'28'!B4</f>
        <v>27214</v>
      </c>
      <c r="I29" s="17">
        <f t="shared" si="1"/>
        <v>27214</v>
      </c>
      <c r="J29" s="12" t="s">
        <v>22</v>
      </c>
      <c r="K29" s="18"/>
      <c r="L29" s="12" t="s">
        <v>75</v>
      </c>
      <c r="M29" s="18">
        <f t="shared" si="2"/>
        <v>-27214</v>
      </c>
      <c r="N29" s="12" t="s">
        <v>20</v>
      </c>
      <c r="O29" s="12" t="s">
        <v>20</v>
      </c>
    </row>
    <row r="30" ht="22.5" customHeight="1">
      <c r="A30" s="12">
        <v>29.0</v>
      </c>
      <c r="B30" s="12" t="s">
        <v>76</v>
      </c>
      <c r="C30" s="12" t="s">
        <v>16</v>
      </c>
      <c r="D30" s="14"/>
      <c r="E30" s="14"/>
      <c r="F30" s="15"/>
      <c r="G30" s="15"/>
      <c r="H30" s="15">
        <f>'29'!B4</f>
        <v>19520</v>
      </c>
      <c r="I30" s="17">
        <f t="shared" si="1"/>
        <v>19520</v>
      </c>
      <c r="J30" s="12" t="s">
        <v>22</v>
      </c>
      <c r="K30" s="18"/>
      <c r="L30" s="12" t="s">
        <v>77</v>
      </c>
      <c r="M30" s="18">
        <f t="shared" si="2"/>
        <v>-19520</v>
      </c>
      <c r="N30" s="12" t="s">
        <v>20</v>
      </c>
      <c r="O30" s="12" t="s">
        <v>20</v>
      </c>
    </row>
    <row r="31" ht="22.5" customHeight="1">
      <c r="A31" s="31">
        <v>30.0</v>
      </c>
      <c r="B31" s="31" t="s">
        <v>78</v>
      </c>
      <c r="C31" s="31" t="s">
        <v>43</v>
      </c>
      <c r="D31" s="32"/>
      <c r="E31" s="32"/>
      <c r="F31" s="33">
        <v>125000.0</v>
      </c>
      <c r="G31" s="34"/>
      <c r="H31" s="34">
        <f>'30'!B4</f>
        <v>2995</v>
      </c>
      <c r="I31" s="35">
        <f t="shared" si="1"/>
        <v>2995</v>
      </c>
      <c r="J31" s="36">
        <v>45658.0</v>
      </c>
      <c r="K31" s="37"/>
      <c r="L31" s="31" t="s">
        <v>79</v>
      </c>
      <c r="M31" s="18">
        <f t="shared" si="2"/>
        <v>-127995</v>
      </c>
      <c r="N31" s="12" t="s">
        <v>20</v>
      </c>
      <c r="O31" s="12" t="s">
        <v>20</v>
      </c>
    </row>
    <row r="32" ht="22.5" customHeight="1">
      <c r="A32" s="12">
        <v>31.0</v>
      </c>
      <c r="B32" s="12" t="s">
        <v>80</v>
      </c>
      <c r="C32" s="12" t="s">
        <v>30</v>
      </c>
      <c r="D32" s="20"/>
      <c r="E32" s="12" t="s">
        <v>27</v>
      </c>
      <c r="F32" s="16">
        <v>225000.0</v>
      </c>
      <c r="G32" s="16">
        <v>500.0</v>
      </c>
      <c r="H32" s="15">
        <f>'31'!B4</f>
        <v>74398</v>
      </c>
      <c r="I32" s="17">
        <f t="shared" si="1"/>
        <v>74898</v>
      </c>
      <c r="J32" s="12" t="s">
        <v>22</v>
      </c>
      <c r="K32" s="21">
        <v>300000.0</v>
      </c>
      <c r="L32" s="12" t="s">
        <v>70</v>
      </c>
      <c r="M32" s="18">
        <f t="shared" si="2"/>
        <v>102</v>
      </c>
      <c r="N32" s="12" t="s">
        <v>20</v>
      </c>
      <c r="O32" s="12" t="s">
        <v>20</v>
      </c>
    </row>
    <row r="33" ht="22.5" customHeight="1">
      <c r="A33" s="12">
        <v>32.0</v>
      </c>
      <c r="B33" s="12" t="s">
        <v>81</v>
      </c>
      <c r="C33" s="12" t="s">
        <v>47</v>
      </c>
      <c r="D33" s="14"/>
      <c r="E33" s="14"/>
      <c r="F33" s="16">
        <v>250000.0</v>
      </c>
      <c r="G33" s="15"/>
      <c r="H33" s="15">
        <f>'32'!B4</f>
        <v>72911</v>
      </c>
      <c r="I33" s="17">
        <f t="shared" si="1"/>
        <v>72911</v>
      </c>
      <c r="J33" s="12" t="s">
        <v>22</v>
      </c>
      <c r="K33" s="21">
        <v>340000.0</v>
      </c>
      <c r="L33" s="12" t="s">
        <v>82</v>
      </c>
      <c r="M33" s="18">
        <f t="shared" si="2"/>
        <v>17089</v>
      </c>
      <c r="N33" s="12" t="s">
        <v>20</v>
      </c>
      <c r="O33" s="12" t="s">
        <v>20</v>
      </c>
    </row>
    <row r="34" ht="22.5" customHeight="1">
      <c r="A34" s="31">
        <v>33.0</v>
      </c>
      <c r="B34" s="31" t="s">
        <v>83</v>
      </c>
      <c r="C34" s="38"/>
      <c r="D34" s="32"/>
      <c r="E34" s="32"/>
      <c r="F34" s="34"/>
      <c r="G34" s="34"/>
      <c r="H34" s="34">
        <f>'33'!B4</f>
        <v>1700</v>
      </c>
      <c r="I34" s="35">
        <f t="shared" si="1"/>
        <v>1700</v>
      </c>
      <c r="J34" s="36">
        <v>45658.0</v>
      </c>
      <c r="K34" s="37"/>
      <c r="L34" s="39"/>
      <c r="M34" s="18">
        <f t="shared" si="2"/>
        <v>-1700</v>
      </c>
      <c r="N34" s="12" t="s">
        <v>20</v>
      </c>
      <c r="O34" s="12" t="s">
        <v>20</v>
      </c>
    </row>
    <row r="35" ht="22.5" customHeight="1">
      <c r="A35" s="31">
        <v>34.0</v>
      </c>
      <c r="B35" s="31" t="s">
        <v>84</v>
      </c>
      <c r="C35" s="38"/>
      <c r="D35" s="32"/>
      <c r="E35" s="32"/>
      <c r="F35" s="34"/>
      <c r="G35" s="34"/>
      <c r="H35" s="34">
        <f>'34'!B4</f>
        <v>45835</v>
      </c>
      <c r="I35" s="35">
        <f t="shared" si="1"/>
        <v>45835</v>
      </c>
      <c r="J35" s="36">
        <v>45658.0</v>
      </c>
      <c r="K35" s="37"/>
      <c r="L35" s="39"/>
      <c r="M35" s="18">
        <f t="shared" si="2"/>
        <v>-45835</v>
      </c>
      <c r="N35" s="12" t="s">
        <v>20</v>
      </c>
      <c r="O35" s="12" t="s">
        <v>20</v>
      </c>
    </row>
    <row r="36" ht="22.5" customHeight="1">
      <c r="A36" s="12">
        <v>35.0</v>
      </c>
      <c r="B36" s="12" t="s">
        <v>85</v>
      </c>
      <c r="C36" s="12" t="s">
        <v>26</v>
      </c>
      <c r="D36" s="20"/>
      <c r="E36" s="12" t="s">
        <v>86</v>
      </c>
      <c r="F36" s="16">
        <v>710000.0</v>
      </c>
      <c r="G36" s="16">
        <v>2000.0</v>
      </c>
      <c r="H36" s="15">
        <f>'35'!B4</f>
        <v>37861</v>
      </c>
      <c r="I36" s="17">
        <f t="shared" si="1"/>
        <v>39861</v>
      </c>
      <c r="J36" s="12" t="s">
        <v>87</v>
      </c>
      <c r="K36" s="21">
        <v>800000.0</v>
      </c>
      <c r="L36" s="12" t="s">
        <v>88</v>
      </c>
      <c r="M36" s="18">
        <f t="shared" si="2"/>
        <v>50139</v>
      </c>
      <c r="N36" s="12" t="s">
        <v>20</v>
      </c>
      <c r="O36" s="12" t="s">
        <v>20</v>
      </c>
    </row>
    <row r="37" ht="22.5" customHeight="1">
      <c r="A37" s="12">
        <v>36.0</v>
      </c>
      <c r="B37" s="12" t="s">
        <v>89</v>
      </c>
      <c r="C37" s="12" t="s">
        <v>36</v>
      </c>
      <c r="D37" s="14"/>
      <c r="E37" s="14"/>
      <c r="F37" s="16">
        <v>505000.0</v>
      </c>
      <c r="G37" s="15"/>
      <c r="H37" s="15">
        <f>'36'!B4</f>
        <v>33350</v>
      </c>
      <c r="I37" s="17">
        <f t="shared" si="1"/>
        <v>33350</v>
      </c>
      <c r="J37" s="12" t="s">
        <v>22</v>
      </c>
      <c r="K37" s="21">
        <v>580000.0</v>
      </c>
      <c r="L37" s="12" t="s">
        <v>59</v>
      </c>
      <c r="M37" s="18">
        <f t="shared" si="2"/>
        <v>41650</v>
      </c>
      <c r="N37" s="12" t="s">
        <v>20</v>
      </c>
      <c r="O37" s="12" t="s">
        <v>20</v>
      </c>
    </row>
    <row r="38" ht="22.5" customHeight="1">
      <c r="A38" s="12">
        <v>37.0</v>
      </c>
      <c r="B38" s="12" t="s">
        <v>90</v>
      </c>
      <c r="C38" s="12" t="s">
        <v>49</v>
      </c>
      <c r="D38" s="14"/>
      <c r="E38" s="14"/>
      <c r="F38" s="16">
        <v>530000.0</v>
      </c>
      <c r="G38" s="15"/>
      <c r="H38" s="15">
        <f>'37'!B4</f>
        <v>25801</v>
      </c>
      <c r="I38" s="17">
        <f t="shared" si="1"/>
        <v>25801</v>
      </c>
      <c r="J38" s="12" t="s">
        <v>22</v>
      </c>
      <c r="K38" s="21">
        <v>570000.0</v>
      </c>
      <c r="L38" s="12" t="s">
        <v>59</v>
      </c>
      <c r="M38" s="18">
        <f t="shared" si="2"/>
        <v>14199</v>
      </c>
      <c r="N38" s="12" t="s">
        <v>20</v>
      </c>
      <c r="O38" s="12" t="s">
        <v>20</v>
      </c>
    </row>
    <row r="39" ht="22.5" customHeight="1">
      <c r="A39" s="12">
        <v>38.0</v>
      </c>
      <c r="B39" s="12" t="s">
        <v>91</v>
      </c>
      <c r="C39" s="12" t="s">
        <v>36</v>
      </c>
      <c r="D39" s="14"/>
      <c r="E39" s="14"/>
      <c r="F39" s="16">
        <v>410000.0</v>
      </c>
      <c r="G39" s="15"/>
      <c r="H39" s="15">
        <f>'38'!B4</f>
        <v>16035</v>
      </c>
      <c r="I39" s="17">
        <f t="shared" si="1"/>
        <v>16035</v>
      </c>
      <c r="J39" s="12" t="s">
        <v>22</v>
      </c>
      <c r="K39" s="21">
        <v>460000.0</v>
      </c>
      <c r="L39" s="12" t="s">
        <v>19</v>
      </c>
      <c r="M39" s="18">
        <f t="shared" si="2"/>
        <v>33965</v>
      </c>
      <c r="N39" s="12" t="s">
        <v>20</v>
      </c>
      <c r="O39" s="12" t="s">
        <v>20</v>
      </c>
    </row>
    <row r="40" ht="22.5" customHeight="1">
      <c r="A40" s="12">
        <v>39.0</v>
      </c>
      <c r="B40" s="12" t="s">
        <v>92</v>
      </c>
      <c r="C40" s="12" t="s">
        <v>36</v>
      </c>
      <c r="D40" s="14"/>
      <c r="E40" s="14"/>
      <c r="F40" s="16">
        <v>225000.0</v>
      </c>
      <c r="G40" s="15"/>
      <c r="H40" s="15">
        <f>'39'!B4</f>
        <v>35100</v>
      </c>
      <c r="I40" s="17">
        <f t="shared" si="1"/>
        <v>35100</v>
      </c>
      <c r="J40" s="12" t="s">
        <v>22</v>
      </c>
      <c r="K40" s="21">
        <v>300000.0</v>
      </c>
      <c r="L40" s="12" t="s">
        <v>70</v>
      </c>
      <c r="M40" s="18">
        <f t="shared" si="2"/>
        <v>39900</v>
      </c>
      <c r="N40" s="12" t="s">
        <v>20</v>
      </c>
      <c r="O40" s="12" t="s">
        <v>20</v>
      </c>
    </row>
    <row r="41" ht="22.5" customHeight="1">
      <c r="A41" s="31">
        <v>40.0</v>
      </c>
      <c r="B41" s="31" t="s">
        <v>93</v>
      </c>
      <c r="C41" s="38"/>
      <c r="D41" s="32"/>
      <c r="E41" s="32"/>
      <c r="F41" s="34"/>
      <c r="G41" s="34"/>
      <c r="H41" s="34">
        <f>'40'!B4</f>
        <v>49539</v>
      </c>
      <c r="I41" s="35">
        <f t="shared" si="1"/>
        <v>49539</v>
      </c>
      <c r="J41" s="36">
        <v>45658.0</v>
      </c>
      <c r="K41" s="37"/>
      <c r="L41" s="39"/>
      <c r="M41" s="18">
        <f t="shared" si="2"/>
        <v>-49539</v>
      </c>
      <c r="N41" s="12" t="s">
        <v>20</v>
      </c>
      <c r="O41" s="12" t="s">
        <v>20</v>
      </c>
    </row>
    <row r="42" ht="22.5" customHeight="1">
      <c r="A42" s="12">
        <v>41.0</v>
      </c>
      <c r="B42" s="12" t="s">
        <v>94</v>
      </c>
      <c r="C42" s="13"/>
      <c r="D42" s="14"/>
      <c r="E42" s="14"/>
      <c r="F42" s="15"/>
      <c r="G42" s="15"/>
      <c r="H42" s="15">
        <f>'41'!B4</f>
        <v>17935</v>
      </c>
      <c r="I42" s="17">
        <f t="shared" si="1"/>
        <v>17935</v>
      </c>
      <c r="J42" s="12" t="s">
        <v>22</v>
      </c>
      <c r="K42" s="18"/>
      <c r="L42" s="19"/>
      <c r="M42" s="18">
        <f t="shared" si="2"/>
        <v>-17935</v>
      </c>
      <c r="N42" s="12" t="s">
        <v>20</v>
      </c>
      <c r="O42" s="12" t="s">
        <v>20</v>
      </c>
    </row>
    <row r="43" ht="22.5" customHeight="1">
      <c r="A43" s="12">
        <v>42.0</v>
      </c>
      <c r="B43" s="12" t="s">
        <v>95</v>
      </c>
      <c r="C43" s="12" t="s">
        <v>16</v>
      </c>
      <c r="D43" s="20"/>
      <c r="E43" s="12" t="s">
        <v>96</v>
      </c>
      <c r="F43" s="16"/>
      <c r="G43" s="15"/>
      <c r="H43" s="15">
        <f>'42'!B4</f>
        <v>22490</v>
      </c>
      <c r="I43" s="17">
        <f t="shared" si="1"/>
        <v>22490</v>
      </c>
      <c r="J43" s="12" t="s">
        <v>97</v>
      </c>
      <c r="K43" s="18"/>
      <c r="L43" s="12" t="s">
        <v>98</v>
      </c>
      <c r="M43" s="18">
        <f t="shared" si="2"/>
        <v>-22490</v>
      </c>
      <c r="N43" s="12" t="s">
        <v>20</v>
      </c>
      <c r="O43" s="12" t="s">
        <v>20</v>
      </c>
    </row>
    <row r="44" ht="22.5" customHeight="1">
      <c r="A44" s="40">
        <v>43.0</v>
      </c>
      <c r="B44" s="40" t="s">
        <v>99</v>
      </c>
      <c r="C44" s="40" t="s">
        <v>32</v>
      </c>
      <c r="D44" s="41"/>
      <c r="E44" s="41"/>
      <c r="F44" s="42">
        <v>323000.0</v>
      </c>
      <c r="G44" s="43"/>
      <c r="H44" s="43">
        <f>'43'!B4</f>
        <v>107638</v>
      </c>
      <c r="I44" s="44">
        <f t="shared" si="1"/>
        <v>107638</v>
      </c>
      <c r="J44" s="40" t="s">
        <v>22</v>
      </c>
      <c r="K44" s="45">
        <v>450000.0</v>
      </c>
      <c r="L44" s="40" t="s">
        <v>100</v>
      </c>
      <c r="M44" s="46">
        <f t="shared" si="2"/>
        <v>19362</v>
      </c>
      <c r="N44" s="40" t="s">
        <v>20</v>
      </c>
      <c r="O44" s="40" t="s">
        <v>20</v>
      </c>
      <c r="P44" s="47"/>
      <c r="Q44" s="47"/>
      <c r="R44" s="47"/>
      <c r="S44" s="47"/>
      <c r="T44" s="47"/>
      <c r="U44" s="47"/>
      <c r="V44" s="47"/>
      <c r="W44" s="47"/>
      <c r="X44" s="47"/>
      <c r="Y44" s="47"/>
      <c r="Z44" s="47"/>
      <c r="AA44" s="47"/>
      <c r="AB44" s="47"/>
    </row>
    <row r="45" ht="22.5" customHeight="1">
      <c r="A45" s="12">
        <v>44.0</v>
      </c>
      <c r="B45" s="12" t="s">
        <v>101</v>
      </c>
      <c r="C45" s="12" t="s">
        <v>16</v>
      </c>
      <c r="D45" s="20"/>
      <c r="E45" s="12" t="s">
        <v>102</v>
      </c>
      <c r="F45" s="16">
        <v>457000.0</v>
      </c>
      <c r="G45" s="16">
        <v>0.0</v>
      </c>
      <c r="H45" s="15">
        <f>'44'!B4</f>
        <v>11740</v>
      </c>
      <c r="I45" s="17">
        <f t="shared" si="1"/>
        <v>11740</v>
      </c>
      <c r="J45" s="12" t="s">
        <v>103</v>
      </c>
      <c r="K45" s="21">
        <v>485000.0</v>
      </c>
      <c r="L45" s="12" t="s">
        <v>100</v>
      </c>
      <c r="M45" s="18">
        <f t="shared" si="2"/>
        <v>16260</v>
      </c>
      <c r="N45" s="12" t="s">
        <v>20</v>
      </c>
      <c r="O45" s="12" t="s">
        <v>20</v>
      </c>
    </row>
    <row r="46" ht="22.5" customHeight="1">
      <c r="A46" s="12">
        <v>45.0</v>
      </c>
      <c r="B46" s="12" t="s">
        <v>104</v>
      </c>
      <c r="C46" s="12" t="s">
        <v>43</v>
      </c>
      <c r="D46" s="14"/>
      <c r="E46" s="14"/>
      <c r="F46" s="16">
        <v>190000.0</v>
      </c>
      <c r="G46" s="16">
        <v>600.0</v>
      </c>
      <c r="H46" s="15">
        <f>'45'!B4</f>
        <v>54220</v>
      </c>
      <c r="I46" s="17">
        <f t="shared" si="1"/>
        <v>54820</v>
      </c>
      <c r="J46" s="12" t="s">
        <v>22</v>
      </c>
      <c r="K46" s="21">
        <v>265000.0</v>
      </c>
      <c r="L46" s="12" t="s">
        <v>105</v>
      </c>
      <c r="M46" s="18">
        <f t="shared" si="2"/>
        <v>20180</v>
      </c>
      <c r="N46" s="12" t="s">
        <v>20</v>
      </c>
      <c r="O46" s="12" t="s">
        <v>20</v>
      </c>
    </row>
    <row r="47" ht="22.5" customHeight="1">
      <c r="A47" s="12">
        <v>46.0</v>
      </c>
      <c r="B47" s="12" t="s">
        <v>106</v>
      </c>
      <c r="C47" s="13"/>
      <c r="D47" s="14"/>
      <c r="E47" s="14"/>
      <c r="F47" s="15"/>
      <c r="G47" s="15"/>
      <c r="H47" s="15">
        <f>'46'!B4</f>
        <v>61840</v>
      </c>
      <c r="I47" s="17">
        <f t="shared" si="1"/>
        <v>61840</v>
      </c>
      <c r="J47" s="12" t="s">
        <v>22</v>
      </c>
      <c r="K47" s="18"/>
      <c r="L47" s="19"/>
      <c r="M47" s="18">
        <f t="shared" si="2"/>
        <v>-61840</v>
      </c>
      <c r="N47" s="12" t="s">
        <v>20</v>
      </c>
      <c r="O47" s="12" t="s">
        <v>20</v>
      </c>
    </row>
    <row r="48" ht="22.5" customHeight="1">
      <c r="A48" s="4">
        <v>47.0</v>
      </c>
      <c r="B48" s="4" t="s">
        <v>107</v>
      </c>
      <c r="C48" s="48"/>
      <c r="D48" s="49"/>
      <c r="E48" s="49"/>
      <c r="F48" s="6">
        <v>230000.0</v>
      </c>
      <c r="G48" s="7"/>
      <c r="H48" s="7">
        <f>'47'!B4</f>
        <v>58690</v>
      </c>
      <c r="I48" s="8">
        <f t="shared" si="1"/>
        <v>58690</v>
      </c>
      <c r="J48" s="4" t="s">
        <v>108</v>
      </c>
      <c r="K48" s="9">
        <v>300000.0</v>
      </c>
      <c r="L48" s="4" t="s">
        <v>109</v>
      </c>
      <c r="M48" s="18">
        <f t="shared" si="2"/>
        <v>11310</v>
      </c>
      <c r="N48" s="12" t="s">
        <v>20</v>
      </c>
      <c r="O48" s="12" t="s">
        <v>20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</row>
    <row r="49" ht="22.5" customHeight="1">
      <c r="A49" s="12">
        <v>48.0</v>
      </c>
      <c r="B49" s="12" t="s">
        <v>110</v>
      </c>
      <c r="C49" s="13"/>
      <c r="D49" s="14"/>
      <c r="E49" s="14"/>
      <c r="F49" s="15"/>
      <c r="G49" s="15"/>
      <c r="H49" s="15">
        <f>'48'!B4</f>
        <v>69500</v>
      </c>
      <c r="I49" s="17">
        <f t="shared" si="1"/>
        <v>69500</v>
      </c>
      <c r="J49" s="12" t="s">
        <v>22</v>
      </c>
      <c r="K49" s="18"/>
      <c r="L49" s="19"/>
      <c r="M49" s="18">
        <f t="shared" si="2"/>
        <v>-69500</v>
      </c>
      <c r="N49" s="12" t="s">
        <v>20</v>
      </c>
      <c r="O49" s="12" t="s">
        <v>20</v>
      </c>
    </row>
    <row r="50" ht="22.5" customHeight="1">
      <c r="A50" s="50">
        <v>49.0</v>
      </c>
      <c r="B50" s="50" t="s">
        <v>111</v>
      </c>
      <c r="C50" s="50" t="s">
        <v>16</v>
      </c>
      <c r="D50" s="51"/>
      <c r="E50" s="50" t="s">
        <v>112</v>
      </c>
      <c r="F50" s="52">
        <v>525000.0</v>
      </c>
      <c r="G50" s="52">
        <v>0.0</v>
      </c>
      <c r="H50" s="53">
        <f>'49'!B4</f>
        <v>10900</v>
      </c>
      <c r="I50" s="54">
        <f t="shared" si="1"/>
        <v>10900</v>
      </c>
      <c r="J50" s="50" t="s">
        <v>113</v>
      </c>
      <c r="K50" s="55">
        <v>550000.0</v>
      </c>
      <c r="L50" s="50" t="s">
        <v>100</v>
      </c>
      <c r="M50" s="18">
        <f t="shared" si="2"/>
        <v>14100</v>
      </c>
      <c r="N50" s="12" t="s">
        <v>20</v>
      </c>
      <c r="O50" s="12" t="s">
        <v>20</v>
      </c>
      <c r="P50" s="56"/>
      <c r="Q50" s="56"/>
      <c r="R50" s="56"/>
      <c r="S50" s="56"/>
      <c r="T50" s="56"/>
      <c r="U50" s="56"/>
      <c r="V50" s="56"/>
      <c r="W50" s="56"/>
      <c r="X50" s="56"/>
      <c r="Y50" s="56"/>
      <c r="Z50" s="56"/>
      <c r="AA50" s="56"/>
      <c r="AB50" s="56"/>
    </row>
    <row r="51" ht="22.5" customHeight="1">
      <c r="A51" s="4">
        <v>50.0</v>
      </c>
      <c r="B51" s="4" t="s">
        <v>114</v>
      </c>
      <c r="C51" s="48"/>
      <c r="D51" s="49"/>
      <c r="E51" s="49"/>
      <c r="F51" s="6">
        <v>335000.0</v>
      </c>
      <c r="G51" s="7"/>
      <c r="H51" s="7">
        <f>'50'!B4</f>
        <v>86140</v>
      </c>
      <c r="I51" s="8">
        <f t="shared" si="1"/>
        <v>86140</v>
      </c>
      <c r="J51" s="4" t="s">
        <v>115</v>
      </c>
      <c r="K51" s="9">
        <v>460000.0</v>
      </c>
      <c r="L51" s="4" t="s">
        <v>116</v>
      </c>
      <c r="M51" s="18">
        <f t="shared" si="2"/>
        <v>38860</v>
      </c>
      <c r="N51" s="12" t="s">
        <v>20</v>
      </c>
      <c r="O51" s="12" t="s">
        <v>20</v>
      </c>
    </row>
    <row r="52" ht="22.5" customHeight="1">
      <c r="A52" s="12">
        <v>51.0</v>
      </c>
      <c r="B52" s="12" t="s">
        <v>117</v>
      </c>
      <c r="C52" s="12" t="s">
        <v>49</v>
      </c>
      <c r="D52" s="14"/>
      <c r="E52" s="14"/>
      <c r="F52" s="15"/>
      <c r="G52" s="15"/>
      <c r="H52" s="15">
        <f>'51'!B4</f>
        <v>31074</v>
      </c>
      <c r="I52" s="17">
        <f t="shared" si="1"/>
        <v>31074</v>
      </c>
      <c r="J52" s="12" t="s">
        <v>118</v>
      </c>
      <c r="K52" s="18"/>
      <c r="L52" s="12" t="s">
        <v>119</v>
      </c>
      <c r="M52" s="18">
        <f t="shared" si="2"/>
        <v>-31074</v>
      </c>
      <c r="N52" s="12" t="s">
        <v>20</v>
      </c>
      <c r="O52" s="12" t="s">
        <v>20</v>
      </c>
    </row>
    <row r="53" ht="22.5" customHeight="1">
      <c r="A53" s="4">
        <v>52.0</v>
      </c>
      <c r="B53" s="4" t="s">
        <v>120</v>
      </c>
      <c r="C53" s="4" t="s">
        <v>49</v>
      </c>
      <c r="D53" s="49"/>
      <c r="E53" s="49"/>
      <c r="F53" s="6">
        <v>217000.0</v>
      </c>
      <c r="G53" s="6">
        <v>0.0</v>
      </c>
      <c r="H53" s="7">
        <f>'52'!B4</f>
        <v>50940</v>
      </c>
      <c r="I53" s="8">
        <f t="shared" si="1"/>
        <v>50940</v>
      </c>
      <c r="J53" s="4" t="s">
        <v>121</v>
      </c>
      <c r="K53" s="9">
        <v>320000.0</v>
      </c>
      <c r="L53" s="4" t="s">
        <v>122</v>
      </c>
      <c r="M53" s="18">
        <f t="shared" si="2"/>
        <v>52060</v>
      </c>
      <c r="N53" s="12" t="s">
        <v>20</v>
      </c>
      <c r="O53" s="12" t="s">
        <v>20</v>
      </c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</row>
    <row r="54" ht="22.5" customHeight="1">
      <c r="A54" s="4">
        <v>53.0</v>
      </c>
      <c r="B54" s="4" t="s">
        <v>123</v>
      </c>
      <c r="C54" s="48"/>
      <c r="D54" s="49"/>
      <c r="E54" s="49"/>
      <c r="F54" s="7"/>
      <c r="G54" s="7"/>
      <c r="H54" s="7">
        <f>'53'!B4</f>
        <v>67275</v>
      </c>
      <c r="I54" s="8">
        <f t="shared" si="1"/>
        <v>67275</v>
      </c>
      <c r="J54" s="4" t="s">
        <v>124</v>
      </c>
      <c r="K54" s="10"/>
      <c r="L54" s="57"/>
      <c r="M54" s="10">
        <f t="shared" si="2"/>
        <v>-67275</v>
      </c>
      <c r="N54" s="4" t="s">
        <v>20</v>
      </c>
      <c r="O54" s="4" t="s">
        <v>20</v>
      </c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</row>
    <row r="55" ht="22.5" customHeight="1">
      <c r="A55" s="4">
        <v>54.0</v>
      </c>
      <c r="B55" s="4" t="s">
        <v>125</v>
      </c>
      <c r="C55" s="48"/>
      <c r="D55" s="49"/>
      <c r="E55" s="49"/>
      <c r="F55" s="7"/>
      <c r="G55" s="7"/>
      <c r="H55" s="7">
        <f>'54'!B4</f>
        <v>68695</v>
      </c>
      <c r="I55" s="8">
        <f t="shared" si="1"/>
        <v>68695</v>
      </c>
      <c r="J55" s="4" t="s">
        <v>108</v>
      </c>
      <c r="K55" s="10"/>
      <c r="L55" s="57"/>
      <c r="M55" s="18">
        <f t="shared" si="2"/>
        <v>-68695</v>
      </c>
      <c r="N55" s="12" t="s">
        <v>20</v>
      </c>
      <c r="O55" s="12" t="s">
        <v>20</v>
      </c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</row>
    <row r="56" ht="22.5" customHeight="1">
      <c r="A56" s="12">
        <v>55.0</v>
      </c>
      <c r="B56" s="12" t="s">
        <v>126</v>
      </c>
      <c r="C56" s="12" t="s">
        <v>16</v>
      </c>
      <c r="D56" s="14"/>
      <c r="E56" s="14"/>
      <c r="F56" s="16">
        <v>428000.0</v>
      </c>
      <c r="G56" s="15"/>
      <c r="H56" s="15">
        <f>'55'!B4</f>
        <v>19974</v>
      </c>
      <c r="I56" s="17">
        <f t="shared" si="1"/>
        <v>19974</v>
      </c>
      <c r="J56" s="12" t="s">
        <v>28</v>
      </c>
      <c r="K56" s="21">
        <v>460000.0</v>
      </c>
      <c r="L56" s="12" t="s">
        <v>127</v>
      </c>
      <c r="M56" s="18">
        <f t="shared" si="2"/>
        <v>12026</v>
      </c>
      <c r="N56" s="12" t="s">
        <v>20</v>
      </c>
      <c r="O56" s="12" t="s">
        <v>20</v>
      </c>
    </row>
    <row r="57" ht="22.5" customHeight="1">
      <c r="A57" s="12">
        <v>56.0</v>
      </c>
      <c r="B57" s="12" t="s">
        <v>128</v>
      </c>
      <c r="C57" s="12" t="s">
        <v>24</v>
      </c>
      <c r="D57" s="14"/>
      <c r="E57" s="14"/>
      <c r="F57" s="15"/>
      <c r="G57" s="15"/>
      <c r="H57" s="15">
        <f>'56'!B4</f>
        <v>108655.25</v>
      </c>
      <c r="I57" s="17">
        <f t="shared" si="1"/>
        <v>108655.25</v>
      </c>
      <c r="J57" s="12" t="s">
        <v>22</v>
      </c>
      <c r="K57" s="18"/>
      <c r="L57" s="19"/>
      <c r="M57" s="18">
        <f t="shared" si="2"/>
        <v>-108655.25</v>
      </c>
      <c r="N57" s="12" t="s">
        <v>20</v>
      </c>
      <c r="O57" s="12" t="s">
        <v>20</v>
      </c>
    </row>
    <row r="58" ht="22.5" customHeight="1">
      <c r="A58" s="4">
        <v>57.0</v>
      </c>
      <c r="B58" s="4" t="s">
        <v>129</v>
      </c>
      <c r="C58" s="4" t="s">
        <v>49</v>
      </c>
      <c r="D58" s="49"/>
      <c r="E58" s="49"/>
      <c r="F58" s="6">
        <v>557500.0</v>
      </c>
      <c r="G58" s="6">
        <v>0.0</v>
      </c>
      <c r="H58" s="7">
        <f>'57'!B4</f>
        <v>17879</v>
      </c>
      <c r="I58" s="8">
        <f t="shared" si="1"/>
        <v>17879</v>
      </c>
      <c r="J58" s="4" t="s">
        <v>130</v>
      </c>
      <c r="K58" s="9">
        <v>590000.0</v>
      </c>
      <c r="L58" s="4" t="s">
        <v>59</v>
      </c>
      <c r="M58" s="10">
        <f t="shared" si="2"/>
        <v>14621</v>
      </c>
      <c r="N58" s="4" t="s">
        <v>20</v>
      </c>
      <c r="O58" s="4" t="s">
        <v>20</v>
      </c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</row>
    <row r="59" ht="22.5" customHeight="1">
      <c r="A59" s="12">
        <v>58.0</v>
      </c>
      <c r="B59" s="12" t="s">
        <v>131</v>
      </c>
      <c r="C59" s="13"/>
      <c r="D59" s="14"/>
      <c r="E59" s="14"/>
      <c r="F59" s="15"/>
      <c r="G59" s="15"/>
      <c r="H59" s="15">
        <f>'58'!B4</f>
        <v>63150</v>
      </c>
      <c r="I59" s="17">
        <f t="shared" si="1"/>
        <v>63150</v>
      </c>
      <c r="J59" s="12" t="s">
        <v>22</v>
      </c>
      <c r="K59" s="18"/>
      <c r="L59" s="19"/>
      <c r="M59" s="18">
        <f t="shared" si="2"/>
        <v>-63150</v>
      </c>
      <c r="N59" s="12" t="s">
        <v>20</v>
      </c>
      <c r="O59" s="12" t="s">
        <v>20</v>
      </c>
    </row>
    <row r="60" ht="22.5" customHeight="1">
      <c r="A60" s="12">
        <v>59.0</v>
      </c>
      <c r="B60" s="12" t="s">
        <v>132</v>
      </c>
      <c r="C60" s="12" t="s">
        <v>32</v>
      </c>
      <c r="D60" s="14"/>
      <c r="E60" s="14"/>
      <c r="F60" s="16">
        <v>120000.0</v>
      </c>
      <c r="G60" s="15"/>
      <c r="H60" s="15">
        <f>'59'!B4</f>
        <v>121104</v>
      </c>
      <c r="I60" s="17">
        <f t="shared" si="1"/>
        <v>121104</v>
      </c>
      <c r="J60" s="12" t="s">
        <v>22</v>
      </c>
      <c r="K60" s="21">
        <v>250000.0</v>
      </c>
      <c r="L60" s="12" t="s">
        <v>62</v>
      </c>
      <c r="M60" s="18">
        <f t="shared" si="2"/>
        <v>8896</v>
      </c>
      <c r="N60" s="12" t="s">
        <v>20</v>
      </c>
      <c r="O60" s="12" t="s">
        <v>20</v>
      </c>
    </row>
    <row r="61" ht="22.5" customHeight="1">
      <c r="A61" s="4">
        <v>60.0</v>
      </c>
      <c r="B61" s="4" t="s">
        <v>133</v>
      </c>
      <c r="C61" s="4" t="s">
        <v>32</v>
      </c>
      <c r="D61" s="49"/>
      <c r="E61" s="49"/>
      <c r="F61" s="6">
        <v>345000.0</v>
      </c>
      <c r="G61" s="7"/>
      <c r="H61" s="7">
        <f>'60'!B4</f>
        <v>42406</v>
      </c>
      <c r="I61" s="8">
        <f t="shared" si="1"/>
        <v>42406</v>
      </c>
      <c r="J61" s="4" t="s">
        <v>108</v>
      </c>
      <c r="K61" s="9">
        <v>395000.0</v>
      </c>
      <c r="L61" s="4" t="s">
        <v>134</v>
      </c>
      <c r="M61" s="18">
        <f t="shared" si="2"/>
        <v>7594</v>
      </c>
      <c r="N61" s="12" t="s">
        <v>20</v>
      </c>
      <c r="O61" s="12" t="s">
        <v>20</v>
      </c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  <c r="AB61" s="11"/>
    </row>
    <row r="62" ht="22.5" customHeight="1">
      <c r="A62" s="4">
        <v>61.0</v>
      </c>
      <c r="B62" s="4" t="s">
        <v>135</v>
      </c>
      <c r="C62" s="4" t="s">
        <v>49</v>
      </c>
      <c r="D62" s="49"/>
      <c r="E62" s="49"/>
      <c r="F62" s="6">
        <v>400000.0</v>
      </c>
      <c r="G62" s="6">
        <v>800.0</v>
      </c>
      <c r="H62" s="7">
        <f>'61'!B4</f>
        <v>88350</v>
      </c>
      <c r="I62" s="8">
        <f t="shared" si="1"/>
        <v>89150</v>
      </c>
      <c r="J62" s="4" t="s">
        <v>115</v>
      </c>
      <c r="K62" s="9">
        <v>550000.0</v>
      </c>
      <c r="L62" s="4" t="s">
        <v>59</v>
      </c>
      <c r="M62" s="18">
        <f t="shared" si="2"/>
        <v>60850</v>
      </c>
      <c r="N62" s="12" t="s">
        <v>20</v>
      </c>
      <c r="O62" s="12" t="s">
        <v>20</v>
      </c>
    </row>
    <row r="63" ht="22.5" customHeight="1">
      <c r="A63" s="12">
        <v>62.0</v>
      </c>
      <c r="B63" s="12" t="s">
        <v>136</v>
      </c>
      <c r="C63" s="12" t="s">
        <v>16</v>
      </c>
      <c r="D63" s="14"/>
      <c r="E63" s="14"/>
      <c r="F63" s="16">
        <v>607000.0</v>
      </c>
      <c r="G63" s="15"/>
      <c r="H63" s="15">
        <f>'62'!B4</f>
        <v>16282</v>
      </c>
      <c r="I63" s="17">
        <f t="shared" si="1"/>
        <v>16282</v>
      </c>
      <c r="J63" s="12" t="s">
        <v>22</v>
      </c>
      <c r="K63" s="21">
        <v>630000.0</v>
      </c>
      <c r="L63" s="12" t="s">
        <v>59</v>
      </c>
      <c r="M63" s="18">
        <f t="shared" si="2"/>
        <v>6718</v>
      </c>
      <c r="N63" s="12" t="s">
        <v>20</v>
      </c>
      <c r="O63" s="12" t="s">
        <v>20</v>
      </c>
    </row>
    <row r="64" ht="22.5" customHeight="1">
      <c r="A64" s="31">
        <v>63.0</v>
      </c>
      <c r="B64" s="31" t="s">
        <v>137</v>
      </c>
      <c r="C64" s="38"/>
      <c r="D64" s="32"/>
      <c r="E64" s="32"/>
      <c r="F64" s="34"/>
      <c r="G64" s="34"/>
      <c r="H64" s="34">
        <f>'63'!B4</f>
        <v>12900</v>
      </c>
      <c r="I64" s="35">
        <f t="shared" si="1"/>
        <v>12900</v>
      </c>
      <c r="J64" s="36">
        <v>45658.0</v>
      </c>
      <c r="K64" s="37"/>
      <c r="L64" s="39"/>
      <c r="M64" s="18">
        <f t="shared" si="2"/>
        <v>-12900</v>
      </c>
      <c r="N64" s="12" t="s">
        <v>20</v>
      </c>
      <c r="O64" s="12" t="s">
        <v>20</v>
      </c>
    </row>
    <row r="65" ht="22.5" customHeight="1">
      <c r="A65" s="31">
        <v>64.0</v>
      </c>
      <c r="B65" s="31" t="s">
        <v>138</v>
      </c>
      <c r="C65" s="38"/>
      <c r="D65" s="32"/>
      <c r="E65" s="32"/>
      <c r="F65" s="34"/>
      <c r="G65" s="34"/>
      <c r="H65" s="34">
        <f>'64'!B4</f>
        <v>16910</v>
      </c>
      <c r="I65" s="35">
        <f t="shared" si="1"/>
        <v>16910</v>
      </c>
      <c r="J65" s="36">
        <v>45658.0</v>
      </c>
      <c r="K65" s="37"/>
      <c r="L65" s="39"/>
      <c r="M65" s="18">
        <f t="shared" si="2"/>
        <v>-16910</v>
      </c>
      <c r="N65" s="12" t="s">
        <v>20</v>
      </c>
      <c r="O65" s="12" t="s">
        <v>20</v>
      </c>
    </row>
    <row r="66" ht="22.5" customHeight="1">
      <c r="A66" s="4">
        <v>65.0</v>
      </c>
      <c r="B66" s="4" t="s">
        <v>139</v>
      </c>
      <c r="C66" s="4" t="s">
        <v>16</v>
      </c>
      <c r="D66" s="49"/>
      <c r="E66" s="49"/>
      <c r="F66" s="6">
        <v>376000.0</v>
      </c>
      <c r="G66" s="7"/>
      <c r="H66" s="7">
        <f>'65'!B4</f>
        <v>61277</v>
      </c>
      <c r="I66" s="8">
        <f t="shared" si="1"/>
        <v>61277</v>
      </c>
      <c r="J66" s="4" t="s">
        <v>140</v>
      </c>
      <c r="K66" s="9">
        <v>440000.0</v>
      </c>
      <c r="L66" s="4" t="s">
        <v>141</v>
      </c>
      <c r="M66" s="18">
        <f t="shared" si="2"/>
        <v>2723</v>
      </c>
      <c r="N66" s="12" t="s">
        <v>20</v>
      </c>
      <c r="O66" s="12" t="s">
        <v>20</v>
      </c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</row>
    <row r="67" ht="22.5" customHeight="1">
      <c r="A67" s="12">
        <v>66.0</v>
      </c>
      <c r="B67" s="12" t="s">
        <v>142</v>
      </c>
      <c r="C67" s="12" t="s">
        <v>24</v>
      </c>
      <c r="D67" s="14"/>
      <c r="E67" s="14"/>
      <c r="F67" s="15"/>
      <c r="G67" s="15"/>
      <c r="H67" s="15">
        <f>'66'!B4</f>
        <v>61723.3</v>
      </c>
      <c r="I67" s="17">
        <f t="shared" si="1"/>
        <v>61723.3</v>
      </c>
      <c r="J67" s="12" t="s">
        <v>22</v>
      </c>
      <c r="K67" s="18"/>
      <c r="L67" s="12" t="s">
        <v>143</v>
      </c>
      <c r="M67" s="18">
        <f t="shared" si="2"/>
        <v>-61723.3</v>
      </c>
      <c r="N67" s="12" t="s">
        <v>20</v>
      </c>
      <c r="O67" s="12" t="s">
        <v>20</v>
      </c>
    </row>
    <row r="68" ht="22.5" customHeight="1">
      <c r="A68" s="4">
        <v>67.0</v>
      </c>
      <c r="B68" s="4" t="s">
        <v>144</v>
      </c>
      <c r="C68" s="4" t="s">
        <v>16</v>
      </c>
      <c r="D68" s="5"/>
      <c r="E68" s="4" t="s">
        <v>145</v>
      </c>
      <c r="F68" s="6">
        <v>615000.0</v>
      </c>
      <c r="G68" s="6">
        <v>0.0</v>
      </c>
      <c r="H68" s="7">
        <f>'67'!B4</f>
        <v>28290</v>
      </c>
      <c r="I68" s="8">
        <f t="shared" si="1"/>
        <v>28290</v>
      </c>
      <c r="J68" s="4" t="s">
        <v>146</v>
      </c>
      <c r="K68" s="9">
        <v>655000.0</v>
      </c>
      <c r="L68" s="4" t="s">
        <v>147</v>
      </c>
      <c r="M68" s="10">
        <f t="shared" si="2"/>
        <v>11710</v>
      </c>
      <c r="N68" s="4" t="s">
        <v>20</v>
      </c>
      <c r="O68" s="4" t="s">
        <v>20</v>
      </c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</row>
    <row r="69" ht="22.5" customHeight="1">
      <c r="A69" s="4">
        <v>68.0</v>
      </c>
      <c r="B69" s="4" t="s">
        <v>148</v>
      </c>
      <c r="C69" s="4" t="s">
        <v>16</v>
      </c>
      <c r="D69" s="4" t="s">
        <v>16</v>
      </c>
      <c r="E69" s="4" t="s">
        <v>149</v>
      </c>
      <c r="F69" s="6">
        <v>502600.0</v>
      </c>
      <c r="G69" s="6">
        <v>0.0</v>
      </c>
      <c r="H69" s="7">
        <f>'68'!B4</f>
        <v>16240</v>
      </c>
      <c r="I69" s="8">
        <f t="shared" si="1"/>
        <v>16240</v>
      </c>
      <c r="J69" s="4" t="s">
        <v>150</v>
      </c>
      <c r="K69" s="9">
        <v>545000.0</v>
      </c>
      <c r="L69" s="4" t="s">
        <v>151</v>
      </c>
      <c r="M69" s="10">
        <f t="shared" si="2"/>
        <v>26160</v>
      </c>
      <c r="N69" s="4" t="s">
        <v>20</v>
      </c>
      <c r="O69" s="4" t="s">
        <v>20</v>
      </c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</row>
    <row r="70" ht="22.5" customHeight="1">
      <c r="A70" s="4">
        <v>69.0</v>
      </c>
      <c r="B70" s="4" t="s">
        <v>152</v>
      </c>
      <c r="C70" s="4" t="s">
        <v>16</v>
      </c>
      <c r="D70" s="49"/>
      <c r="E70" s="49"/>
      <c r="F70" s="6">
        <v>210000.0</v>
      </c>
      <c r="G70" s="7"/>
      <c r="H70" s="7">
        <f>'69'!B4</f>
        <v>56010</v>
      </c>
      <c r="I70" s="8">
        <f t="shared" si="1"/>
        <v>56010</v>
      </c>
      <c r="J70" s="4" t="s">
        <v>153</v>
      </c>
      <c r="K70" s="9">
        <v>285000.0</v>
      </c>
      <c r="L70" s="4" t="s">
        <v>79</v>
      </c>
      <c r="M70" s="18">
        <f t="shared" si="2"/>
        <v>18990</v>
      </c>
      <c r="N70" s="12" t="s">
        <v>20</v>
      </c>
      <c r="O70" s="12" t="s">
        <v>20</v>
      </c>
    </row>
    <row r="71" ht="22.5" customHeight="1">
      <c r="A71" s="4">
        <v>70.0</v>
      </c>
      <c r="B71" s="4" t="s">
        <v>154</v>
      </c>
      <c r="C71" s="4" t="s">
        <v>49</v>
      </c>
      <c r="D71" s="49"/>
      <c r="E71" s="49"/>
      <c r="F71" s="7"/>
      <c r="G71" s="7"/>
      <c r="H71" s="7">
        <f>'70'!B4</f>
        <v>29690</v>
      </c>
      <c r="I71" s="8">
        <f t="shared" si="1"/>
        <v>29690</v>
      </c>
      <c r="J71" s="4" t="s">
        <v>155</v>
      </c>
      <c r="K71" s="10"/>
      <c r="L71" s="4" t="s">
        <v>156</v>
      </c>
      <c r="M71" s="18">
        <f t="shared" si="2"/>
        <v>-29690</v>
      </c>
      <c r="N71" s="12" t="s">
        <v>20</v>
      </c>
      <c r="O71" s="12" t="s">
        <v>20</v>
      </c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</row>
    <row r="72" ht="22.5" customHeight="1">
      <c r="A72" s="12">
        <v>71.0</v>
      </c>
      <c r="B72" s="12" t="s">
        <v>157</v>
      </c>
      <c r="C72" s="12" t="s">
        <v>26</v>
      </c>
      <c r="D72" s="14"/>
      <c r="E72" s="14"/>
      <c r="F72" s="16">
        <v>355000.0</v>
      </c>
      <c r="G72" s="15"/>
      <c r="H72" s="15">
        <f>'71'!B4</f>
        <v>87150.1</v>
      </c>
      <c r="I72" s="17">
        <f t="shared" si="1"/>
        <v>87150.1</v>
      </c>
      <c r="J72" s="12" t="s">
        <v>22</v>
      </c>
      <c r="K72" s="21">
        <v>480000.0</v>
      </c>
      <c r="L72" s="12" t="s">
        <v>127</v>
      </c>
      <c r="M72" s="18">
        <f t="shared" si="2"/>
        <v>37849.9</v>
      </c>
      <c r="N72" s="12" t="s">
        <v>20</v>
      </c>
      <c r="O72" s="12" t="s">
        <v>20</v>
      </c>
    </row>
    <row r="73" ht="22.5" customHeight="1">
      <c r="A73" s="12">
        <v>72.0</v>
      </c>
      <c r="B73" s="12" t="s">
        <v>158</v>
      </c>
      <c r="C73" s="12" t="s">
        <v>26</v>
      </c>
      <c r="D73" s="14"/>
      <c r="E73" s="14"/>
      <c r="F73" s="16">
        <v>132000.0</v>
      </c>
      <c r="G73" s="15"/>
      <c r="H73" s="15">
        <f>'72'!B4</f>
        <v>50114</v>
      </c>
      <c r="I73" s="17">
        <f t="shared" si="1"/>
        <v>50114</v>
      </c>
      <c r="J73" s="12" t="s">
        <v>22</v>
      </c>
      <c r="K73" s="21">
        <v>210000.0</v>
      </c>
      <c r="L73" s="12" t="s">
        <v>67</v>
      </c>
      <c r="M73" s="18">
        <f t="shared" si="2"/>
        <v>27886</v>
      </c>
      <c r="N73" s="12" t="s">
        <v>20</v>
      </c>
      <c r="O73" s="12" t="s">
        <v>20</v>
      </c>
    </row>
    <row r="74" ht="22.5" customHeight="1">
      <c r="A74" s="12">
        <v>73.0</v>
      </c>
      <c r="B74" s="12" t="s">
        <v>159</v>
      </c>
      <c r="C74" s="12" t="s">
        <v>49</v>
      </c>
      <c r="D74" s="14"/>
      <c r="E74" s="14"/>
      <c r="F74" s="15"/>
      <c r="G74" s="15"/>
      <c r="H74" s="15">
        <f>'73'!B4</f>
        <v>11250</v>
      </c>
      <c r="I74" s="17">
        <f t="shared" si="1"/>
        <v>11250</v>
      </c>
      <c r="J74" s="12" t="s">
        <v>22</v>
      </c>
      <c r="K74" s="18"/>
      <c r="L74" s="12" t="s">
        <v>100</v>
      </c>
      <c r="M74" s="18">
        <f t="shared" si="2"/>
        <v>-11250</v>
      </c>
      <c r="N74" s="12" t="s">
        <v>20</v>
      </c>
      <c r="O74" s="12" t="s">
        <v>20</v>
      </c>
    </row>
    <row r="75" ht="22.5" customHeight="1">
      <c r="A75" s="4">
        <v>74.0</v>
      </c>
      <c r="B75" s="4" t="s">
        <v>160</v>
      </c>
      <c r="C75" s="4" t="s">
        <v>49</v>
      </c>
      <c r="D75" s="4" t="s">
        <v>161</v>
      </c>
      <c r="E75" s="4" t="s">
        <v>162</v>
      </c>
      <c r="F75" s="6">
        <v>520000.0</v>
      </c>
      <c r="G75" s="6">
        <v>0.0</v>
      </c>
      <c r="H75" s="7">
        <f>'74'!B4</f>
        <v>21800</v>
      </c>
      <c r="I75" s="8">
        <f t="shared" si="1"/>
        <v>21800</v>
      </c>
      <c r="J75" s="4" t="s">
        <v>163</v>
      </c>
      <c r="K75" s="9">
        <v>565000.0</v>
      </c>
      <c r="L75" s="4" t="s">
        <v>100</v>
      </c>
      <c r="M75" s="10">
        <f t="shared" si="2"/>
        <v>23200</v>
      </c>
      <c r="N75" s="4" t="s">
        <v>20</v>
      </c>
      <c r="O75" s="4" t="s">
        <v>20</v>
      </c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  <c r="AB75" s="11"/>
    </row>
    <row r="76" ht="22.5" customHeight="1">
      <c r="A76" s="12">
        <v>75.0</v>
      </c>
      <c r="B76" s="12" t="s">
        <v>164</v>
      </c>
      <c r="C76" s="12" t="s">
        <v>49</v>
      </c>
      <c r="D76" s="14"/>
      <c r="E76" s="14"/>
      <c r="F76" s="15"/>
      <c r="G76" s="15"/>
      <c r="H76" s="15">
        <f>'75'!B4</f>
        <v>13550</v>
      </c>
      <c r="I76" s="17">
        <f t="shared" si="1"/>
        <v>13550</v>
      </c>
      <c r="J76" s="12" t="s">
        <v>22</v>
      </c>
      <c r="K76" s="18"/>
      <c r="L76" s="12" t="s">
        <v>59</v>
      </c>
      <c r="M76" s="18">
        <f t="shared" si="2"/>
        <v>-13550</v>
      </c>
      <c r="N76" s="12" t="s">
        <v>20</v>
      </c>
      <c r="O76" s="12" t="s">
        <v>20</v>
      </c>
    </row>
    <row r="77" ht="22.5" customHeight="1">
      <c r="A77" s="12">
        <v>76.0</v>
      </c>
      <c r="B77" s="12" t="s">
        <v>165</v>
      </c>
      <c r="C77" s="13"/>
      <c r="D77" s="14"/>
      <c r="E77" s="14"/>
      <c r="F77" s="15"/>
      <c r="G77" s="15"/>
      <c r="H77" s="15">
        <f>'76'!B4</f>
        <v>46133.5</v>
      </c>
      <c r="I77" s="17">
        <f t="shared" si="1"/>
        <v>46133.5</v>
      </c>
      <c r="J77" s="12" t="s">
        <v>22</v>
      </c>
      <c r="K77" s="18"/>
      <c r="L77" s="12" t="s">
        <v>59</v>
      </c>
      <c r="M77" s="18">
        <f t="shared" si="2"/>
        <v>-46133.5</v>
      </c>
      <c r="N77" s="12" t="s">
        <v>20</v>
      </c>
      <c r="O77" s="12" t="s">
        <v>20</v>
      </c>
    </row>
    <row r="78" ht="22.5" customHeight="1">
      <c r="A78" s="12">
        <v>77.0</v>
      </c>
      <c r="B78" s="12" t="s">
        <v>166</v>
      </c>
      <c r="C78" s="12" t="s">
        <v>16</v>
      </c>
      <c r="D78" s="14"/>
      <c r="E78" s="14"/>
      <c r="F78" s="16">
        <v>571000.0</v>
      </c>
      <c r="G78" s="15"/>
      <c r="H78" s="15">
        <f>'77'!B4</f>
        <v>13719</v>
      </c>
      <c r="I78" s="17">
        <f t="shared" si="1"/>
        <v>13719</v>
      </c>
      <c r="J78" s="12" t="s">
        <v>22</v>
      </c>
      <c r="K78" s="21">
        <v>605000.0</v>
      </c>
      <c r="L78" s="12" t="s">
        <v>167</v>
      </c>
      <c r="M78" s="18">
        <f t="shared" si="2"/>
        <v>20281</v>
      </c>
      <c r="N78" s="12" t="s">
        <v>20</v>
      </c>
      <c r="O78" s="12" t="s">
        <v>20</v>
      </c>
    </row>
    <row r="79" ht="22.5" customHeight="1">
      <c r="A79" s="12">
        <v>78.0</v>
      </c>
      <c r="B79" s="12" t="s">
        <v>168</v>
      </c>
      <c r="C79" s="12" t="s">
        <v>16</v>
      </c>
      <c r="D79" s="20"/>
      <c r="E79" s="12" t="s">
        <v>153</v>
      </c>
      <c r="F79" s="16">
        <v>205000.0</v>
      </c>
      <c r="G79" s="15"/>
      <c r="H79" s="15">
        <f>'78'!B4</f>
        <v>14855</v>
      </c>
      <c r="I79" s="17">
        <f t="shared" si="1"/>
        <v>14855</v>
      </c>
      <c r="J79" s="12" t="s">
        <v>169</v>
      </c>
      <c r="K79" s="21">
        <v>250000.0</v>
      </c>
      <c r="L79" s="12" t="s">
        <v>170</v>
      </c>
      <c r="M79" s="18">
        <f t="shared" si="2"/>
        <v>30145</v>
      </c>
      <c r="N79" s="12" t="s">
        <v>20</v>
      </c>
      <c r="O79" s="12" t="s">
        <v>20</v>
      </c>
    </row>
    <row r="80" ht="22.5" customHeight="1">
      <c r="A80" s="12">
        <v>79.0</v>
      </c>
      <c r="B80" s="12" t="s">
        <v>171</v>
      </c>
      <c r="C80" s="12" t="s">
        <v>16</v>
      </c>
      <c r="D80" s="14"/>
      <c r="E80" s="14"/>
      <c r="F80" s="16">
        <v>184500.0</v>
      </c>
      <c r="G80" s="15"/>
      <c r="H80" s="15">
        <f>'79'!B4</f>
        <v>19487.75</v>
      </c>
      <c r="I80" s="17">
        <f t="shared" si="1"/>
        <v>19487.75</v>
      </c>
      <c r="J80" s="12" t="s">
        <v>153</v>
      </c>
      <c r="K80" s="21">
        <v>245000.0</v>
      </c>
      <c r="L80" s="12" t="s">
        <v>19</v>
      </c>
      <c r="M80" s="18">
        <f t="shared" si="2"/>
        <v>41012.25</v>
      </c>
      <c r="N80" s="12" t="s">
        <v>20</v>
      </c>
      <c r="O80" s="12" t="s">
        <v>20</v>
      </c>
    </row>
    <row r="81" ht="22.5" customHeight="1">
      <c r="A81" s="4">
        <v>80.0</v>
      </c>
      <c r="B81" s="4" t="s">
        <v>172</v>
      </c>
      <c r="C81" s="4" t="s">
        <v>47</v>
      </c>
      <c r="D81" s="49"/>
      <c r="E81" s="49"/>
      <c r="F81" s="6">
        <v>613000.0</v>
      </c>
      <c r="G81" s="7"/>
      <c r="H81" s="7">
        <f>'80'!B4</f>
        <v>26812</v>
      </c>
      <c r="I81" s="8">
        <f t="shared" si="1"/>
        <v>26812</v>
      </c>
      <c r="J81" s="4" t="s">
        <v>169</v>
      </c>
      <c r="K81" s="9">
        <v>670000.0</v>
      </c>
      <c r="L81" s="4" t="s">
        <v>72</v>
      </c>
      <c r="M81" s="18">
        <f t="shared" si="2"/>
        <v>30188</v>
      </c>
      <c r="N81" s="12" t="s">
        <v>20</v>
      </c>
      <c r="O81" s="12" t="s">
        <v>20</v>
      </c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</row>
    <row r="82" ht="22.5" customHeight="1">
      <c r="A82" s="12">
        <v>81.0</v>
      </c>
      <c r="B82" s="12" t="s">
        <v>173</v>
      </c>
      <c r="C82" s="12" t="s">
        <v>16</v>
      </c>
      <c r="D82" s="14"/>
      <c r="E82" s="14"/>
      <c r="F82" s="16">
        <v>338000.0</v>
      </c>
      <c r="G82" s="15"/>
      <c r="H82" s="15">
        <f>'81'!B4</f>
        <v>19929</v>
      </c>
      <c r="I82" s="17">
        <f t="shared" si="1"/>
        <v>19929</v>
      </c>
      <c r="J82" s="12" t="s">
        <v>153</v>
      </c>
      <c r="K82" s="21">
        <v>385000.0</v>
      </c>
      <c r="L82" s="12" t="s">
        <v>174</v>
      </c>
      <c r="M82" s="18">
        <f t="shared" si="2"/>
        <v>27071</v>
      </c>
      <c r="N82" s="12" t="s">
        <v>20</v>
      </c>
      <c r="O82" s="12" t="s">
        <v>20</v>
      </c>
    </row>
    <row r="83" ht="22.5" customHeight="1">
      <c r="A83" s="12">
        <v>82.0</v>
      </c>
      <c r="B83" s="12" t="s">
        <v>175</v>
      </c>
      <c r="C83" s="12" t="s">
        <v>16</v>
      </c>
      <c r="D83" s="14"/>
      <c r="E83" s="14"/>
      <c r="F83" s="16">
        <v>545000.0</v>
      </c>
      <c r="G83" s="15"/>
      <c r="H83" s="15">
        <f>'82'!B4</f>
        <v>6890</v>
      </c>
      <c r="I83" s="17">
        <f t="shared" si="1"/>
        <v>6890</v>
      </c>
      <c r="J83" s="12" t="s">
        <v>153</v>
      </c>
      <c r="K83" s="21">
        <v>590000.0</v>
      </c>
      <c r="L83" s="12" t="s">
        <v>64</v>
      </c>
      <c r="M83" s="18">
        <f t="shared" si="2"/>
        <v>38110</v>
      </c>
      <c r="N83" s="12" t="s">
        <v>20</v>
      </c>
      <c r="O83" s="12" t="s">
        <v>20</v>
      </c>
    </row>
    <row r="84" ht="22.5" customHeight="1">
      <c r="A84" s="4">
        <v>83.0</v>
      </c>
      <c r="B84" s="4" t="s">
        <v>176</v>
      </c>
      <c r="C84" s="4" t="s">
        <v>24</v>
      </c>
      <c r="D84" s="49"/>
      <c r="E84" s="49"/>
      <c r="F84" s="7"/>
      <c r="G84" s="7"/>
      <c r="H84" s="7">
        <f>'83'!B4</f>
        <v>17302</v>
      </c>
      <c r="I84" s="8">
        <f t="shared" si="1"/>
        <v>17302</v>
      </c>
      <c r="J84" s="4" t="s">
        <v>177</v>
      </c>
      <c r="K84" s="9">
        <v>285000.0</v>
      </c>
      <c r="L84" s="4" t="s">
        <v>141</v>
      </c>
      <c r="M84" s="18">
        <f t="shared" si="2"/>
        <v>267698</v>
      </c>
      <c r="N84" s="12" t="s">
        <v>20</v>
      </c>
      <c r="O84" s="12" t="s">
        <v>20</v>
      </c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</row>
    <row r="85" ht="22.5" customHeight="1">
      <c r="A85" s="12">
        <v>84.0</v>
      </c>
      <c r="B85" s="12" t="s">
        <v>178</v>
      </c>
      <c r="C85" s="12" t="s">
        <v>26</v>
      </c>
      <c r="D85" s="20"/>
      <c r="E85" s="12" t="s">
        <v>179</v>
      </c>
      <c r="F85" s="16">
        <v>439200.0</v>
      </c>
      <c r="G85" s="16">
        <v>1000.0</v>
      </c>
      <c r="H85" s="15">
        <f>'84'!B4</f>
        <v>42851.5</v>
      </c>
      <c r="I85" s="17">
        <f t="shared" si="1"/>
        <v>43851.5</v>
      </c>
      <c r="J85" s="12" t="s">
        <v>115</v>
      </c>
      <c r="K85" s="21">
        <v>545000.0</v>
      </c>
      <c r="L85" s="12" t="s">
        <v>64</v>
      </c>
      <c r="M85" s="18">
        <f t="shared" si="2"/>
        <v>61948.5</v>
      </c>
      <c r="N85" s="12" t="s">
        <v>20</v>
      </c>
      <c r="O85" s="12" t="s">
        <v>20</v>
      </c>
    </row>
    <row r="86" ht="22.5" customHeight="1">
      <c r="A86" s="12">
        <v>85.0</v>
      </c>
      <c r="B86" s="12" t="s">
        <v>180</v>
      </c>
      <c r="C86" s="12" t="s">
        <v>16</v>
      </c>
      <c r="D86" s="14"/>
      <c r="E86" s="14"/>
      <c r="F86" s="16">
        <v>231000.0</v>
      </c>
      <c r="G86" s="15"/>
      <c r="H86" s="15">
        <f>'85'!B4</f>
        <v>24040</v>
      </c>
      <c r="I86" s="17">
        <f t="shared" si="1"/>
        <v>24040</v>
      </c>
      <c r="J86" s="12" t="s">
        <v>181</v>
      </c>
      <c r="K86" s="21">
        <v>260000.0</v>
      </c>
      <c r="L86" s="12" t="s">
        <v>156</v>
      </c>
      <c r="M86" s="18">
        <f t="shared" si="2"/>
        <v>4960</v>
      </c>
      <c r="N86" s="12" t="s">
        <v>20</v>
      </c>
      <c r="O86" s="12" t="s">
        <v>20</v>
      </c>
    </row>
    <row r="87" ht="22.5" customHeight="1">
      <c r="A87" s="58">
        <v>86.0</v>
      </c>
      <c r="B87" s="58" t="s">
        <v>182</v>
      </c>
      <c r="C87" s="59"/>
      <c r="D87" s="60"/>
      <c r="E87" s="60"/>
      <c r="F87" s="61"/>
      <c r="G87" s="61"/>
      <c r="H87" s="61">
        <f>'86'!B4</f>
        <v>5300</v>
      </c>
      <c r="I87" s="62">
        <f t="shared" si="1"/>
        <v>5300</v>
      </c>
      <c r="J87" s="63">
        <v>45658.0</v>
      </c>
      <c r="K87" s="64"/>
      <c r="L87" s="58" t="s">
        <v>59</v>
      </c>
      <c r="M87" s="18">
        <f t="shared" si="2"/>
        <v>-5300</v>
      </c>
      <c r="N87" s="12" t="s">
        <v>20</v>
      </c>
      <c r="O87" s="12" t="s">
        <v>20</v>
      </c>
      <c r="P87" s="65"/>
      <c r="Q87" s="65"/>
      <c r="R87" s="65"/>
      <c r="S87" s="65"/>
      <c r="T87" s="65"/>
      <c r="U87" s="65"/>
      <c r="V87" s="65"/>
      <c r="W87" s="65"/>
      <c r="X87" s="65"/>
      <c r="Y87" s="65"/>
      <c r="Z87" s="65"/>
      <c r="AA87" s="65"/>
      <c r="AB87" s="65"/>
    </row>
    <row r="88" ht="22.5" customHeight="1">
      <c r="A88" s="4">
        <v>87.0</v>
      </c>
      <c r="B88" s="4" t="s">
        <v>183</v>
      </c>
      <c r="C88" s="4" t="s">
        <v>49</v>
      </c>
      <c r="D88" s="49"/>
      <c r="E88" s="49"/>
      <c r="F88" s="6">
        <v>234000.0</v>
      </c>
      <c r="G88" s="7"/>
      <c r="H88" s="7">
        <f>'87'!B4</f>
        <v>54225</v>
      </c>
      <c r="I88" s="8">
        <f t="shared" si="1"/>
        <v>54225</v>
      </c>
      <c r="J88" s="4" t="s">
        <v>169</v>
      </c>
      <c r="K88" s="9">
        <v>290000.0</v>
      </c>
      <c r="L88" s="4" t="s">
        <v>19</v>
      </c>
      <c r="M88" s="18">
        <f t="shared" si="2"/>
        <v>1775</v>
      </c>
      <c r="N88" s="12" t="s">
        <v>20</v>
      </c>
      <c r="O88" s="12" t="s">
        <v>20</v>
      </c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</row>
    <row r="89" ht="22.5" customHeight="1">
      <c r="A89" s="4">
        <v>88.0</v>
      </c>
      <c r="B89" s="4" t="s">
        <v>184</v>
      </c>
      <c r="C89" s="4" t="s">
        <v>69</v>
      </c>
      <c r="D89" s="49"/>
      <c r="E89" s="49"/>
      <c r="F89" s="6">
        <v>160000.0</v>
      </c>
      <c r="G89" s="7">
        <f>2370+550</f>
        <v>2920</v>
      </c>
      <c r="H89" s="7">
        <f>'88'!B4</f>
        <v>54370</v>
      </c>
      <c r="I89" s="8">
        <f t="shared" si="1"/>
        <v>57290</v>
      </c>
      <c r="J89" s="4" t="s">
        <v>97</v>
      </c>
      <c r="K89" s="9">
        <v>250000.0</v>
      </c>
      <c r="L89" s="4" t="s">
        <v>70</v>
      </c>
      <c r="M89" s="18">
        <f t="shared" si="2"/>
        <v>32710</v>
      </c>
      <c r="N89" s="12" t="s">
        <v>20</v>
      </c>
      <c r="O89" s="12" t="s">
        <v>20</v>
      </c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</row>
    <row r="90" ht="22.5" customHeight="1">
      <c r="A90" s="12">
        <v>89.0</v>
      </c>
      <c r="B90" s="12" t="s">
        <v>185</v>
      </c>
      <c r="C90" s="12" t="s">
        <v>16</v>
      </c>
      <c r="D90" s="14"/>
      <c r="E90" s="14"/>
      <c r="F90" s="16">
        <v>568000.0</v>
      </c>
      <c r="G90" s="16">
        <v>500.0</v>
      </c>
      <c r="H90" s="15">
        <f>'89'!B4</f>
        <v>28090</v>
      </c>
      <c r="I90" s="17">
        <f t="shared" si="1"/>
        <v>28590</v>
      </c>
      <c r="J90" s="12" t="s">
        <v>153</v>
      </c>
      <c r="K90" s="21">
        <v>625000.0</v>
      </c>
      <c r="L90" s="12" t="s">
        <v>98</v>
      </c>
      <c r="M90" s="18">
        <f t="shared" si="2"/>
        <v>28410</v>
      </c>
      <c r="N90" s="12" t="s">
        <v>20</v>
      </c>
      <c r="O90" s="12" t="s">
        <v>20</v>
      </c>
    </row>
    <row r="91" ht="22.5" customHeight="1">
      <c r="A91" s="4">
        <v>90.0</v>
      </c>
      <c r="B91" s="4" t="s">
        <v>186</v>
      </c>
      <c r="C91" s="4" t="s">
        <v>69</v>
      </c>
      <c r="D91" s="49"/>
      <c r="E91" s="49"/>
      <c r="F91" s="6">
        <v>230000.0</v>
      </c>
      <c r="G91" s="7"/>
      <c r="H91" s="7">
        <f>'90'!B4</f>
        <v>33602.5</v>
      </c>
      <c r="I91" s="8">
        <f t="shared" si="1"/>
        <v>33602.5</v>
      </c>
      <c r="J91" s="4" t="s">
        <v>187</v>
      </c>
      <c r="K91" s="9">
        <v>290000.0</v>
      </c>
      <c r="L91" s="4" t="s">
        <v>188</v>
      </c>
      <c r="M91" s="18">
        <f t="shared" si="2"/>
        <v>26397.5</v>
      </c>
      <c r="N91" s="12" t="s">
        <v>20</v>
      </c>
      <c r="O91" s="12" t="s">
        <v>20</v>
      </c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</row>
    <row r="92" ht="22.5" customHeight="1">
      <c r="A92" s="4">
        <v>91.0</v>
      </c>
      <c r="B92" s="4" t="s">
        <v>189</v>
      </c>
      <c r="C92" s="4" t="s">
        <v>69</v>
      </c>
      <c r="D92" s="49"/>
      <c r="E92" s="49"/>
      <c r="F92" s="6">
        <v>294000.0</v>
      </c>
      <c r="G92" s="7"/>
      <c r="H92" s="7">
        <f>'91'!B4</f>
        <v>23954</v>
      </c>
      <c r="I92" s="8">
        <f t="shared" si="1"/>
        <v>23954</v>
      </c>
      <c r="J92" s="4" t="s">
        <v>169</v>
      </c>
      <c r="K92" s="9">
        <v>345000.0</v>
      </c>
      <c r="L92" s="4" t="s">
        <v>188</v>
      </c>
      <c r="M92" s="18">
        <f t="shared" si="2"/>
        <v>27046</v>
      </c>
      <c r="N92" s="12" t="s">
        <v>20</v>
      </c>
      <c r="O92" s="12" t="s">
        <v>20</v>
      </c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</row>
    <row r="93" ht="22.5" customHeight="1">
      <c r="A93" s="4">
        <v>92.0</v>
      </c>
      <c r="B93" s="4" t="s">
        <v>190</v>
      </c>
      <c r="C93" s="4" t="s">
        <v>40</v>
      </c>
      <c r="D93" s="49"/>
      <c r="E93" s="49"/>
      <c r="F93" s="6">
        <v>266000.0</v>
      </c>
      <c r="G93" s="6">
        <v>54167.0</v>
      </c>
      <c r="H93" s="7">
        <f>'92'!B4</f>
        <v>21290</v>
      </c>
      <c r="I93" s="8">
        <f t="shared" si="1"/>
        <v>75457</v>
      </c>
      <c r="J93" s="4" t="s">
        <v>140</v>
      </c>
      <c r="K93" s="9">
        <v>370000.0</v>
      </c>
      <c r="L93" s="4" t="s">
        <v>188</v>
      </c>
      <c r="M93" s="18">
        <f t="shared" si="2"/>
        <v>28543</v>
      </c>
      <c r="N93" s="12" t="s">
        <v>20</v>
      </c>
      <c r="O93" s="12" t="s">
        <v>20</v>
      </c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</row>
    <row r="94" ht="22.5" customHeight="1">
      <c r="A94" s="4">
        <v>93.0</v>
      </c>
      <c r="B94" s="4" t="s">
        <v>191</v>
      </c>
      <c r="C94" s="4" t="s">
        <v>47</v>
      </c>
      <c r="D94" s="49"/>
      <c r="E94" s="49"/>
      <c r="F94" s="6">
        <v>183000.0</v>
      </c>
      <c r="G94" s="7"/>
      <c r="H94" s="7">
        <f>'93'!B4</f>
        <v>30739</v>
      </c>
      <c r="I94" s="8">
        <f t="shared" si="1"/>
        <v>30739</v>
      </c>
      <c r="J94" s="4" t="s">
        <v>192</v>
      </c>
      <c r="K94" s="9">
        <v>235000.0</v>
      </c>
      <c r="L94" s="4" t="s">
        <v>67</v>
      </c>
      <c r="M94" s="18">
        <f t="shared" si="2"/>
        <v>21261</v>
      </c>
      <c r="N94" s="12" t="s">
        <v>20</v>
      </c>
      <c r="O94" s="12" t="s">
        <v>20</v>
      </c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</row>
    <row r="95" ht="22.5" customHeight="1">
      <c r="A95" s="4">
        <v>94.0</v>
      </c>
      <c r="B95" s="4" t="s">
        <v>193</v>
      </c>
      <c r="C95" s="4" t="s">
        <v>16</v>
      </c>
      <c r="D95" s="49"/>
      <c r="E95" s="49"/>
      <c r="F95" s="6">
        <v>410000.0</v>
      </c>
      <c r="G95" s="7"/>
      <c r="H95" s="7">
        <f>'94'!B4</f>
        <v>78334</v>
      </c>
      <c r="I95" s="8">
        <f t="shared" si="1"/>
        <v>78334</v>
      </c>
      <c r="J95" s="4" t="s">
        <v>155</v>
      </c>
      <c r="K95" s="9">
        <v>530000.0</v>
      </c>
      <c r="L95" s="4" t="s">
        <v>156</v>
      </c>
      <c r="M95" s="18">
        <f t="shared" si="2"/>
        <v>41666</v>
      </c>
      <c r="N95" s="12" t="s">
        <v>20</v>
      </c>
      <c r="O95" s="12" t="s">
        <v>20</v>
      </c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</row>
    <row r="96" ht="22.5" customHeight="1">
      <c r="A96" s="12">
        <v>95.0</v>
      </c>
      <c r="B96" s="12" t="s">
        <v>194</v>
      </c>
      <c r="C96" s="12" t="s">
        <v>195</v>
      </c>
      <c r="D96" s="14"/>
      <c r="E96" s="14"/>
      <c r="F96" s="16">
        <v>83000.0</v>
      </c>
      <c r="G96" s="16">
        <v>21230.0</v>
      </c>
      <c r="H96" s="15">
        <f>'95'!B4</f>
        <v>34999</v>
      </c>
      <c r="I96" s="17">
        <f t="shared" si="1"/>
        <v>56229</v>
      </c>
      <c r="J96" s="12" t="s">
        <v>181</v>
      </c>
      <c r="K96" s="21" t="s">
        <v>196</v>
      </c>
      <c r="L96" s="12" t="s">
        <v>197</v>
      </c>
      <c r="M96" s="19" t="str">
        <f t="shared" si="2"/>
        <v>#VALUE!</v>
      </c>
      <c r="N96" s="12" t="s">
        <v>20</v>
      </c>
      <c r="O96" s="12" t="s">
        <v>20</v>
      </c>
    </row>
    <row r="97" ht="22.5" customHeight="1">
      <c r="A97" s="4">
        <v>96.0</v>
      </c>
      <c r="B97" s="4" t="s">
        <v>198</v>
      </c>
      <c r="C97" s="4" t="s">
        <v>16</v>
      </c>
      <c r="D97" s="5"/>
      <c r="E97" s="4" t="s">
        <v>199</v>
      </c>
      <c r="F97" s="6">
        <v>578000.0</v>
      </c>
      <c r="G97" s="6">
        <v>0.0</v>
      </c>
      <c r="H97" s="7">
        <f>'96'!B4</f>
        <v>10970</v>
      </c>
      <c r="I97" s="8">
        <f t="shared" si="1"/>
        <v>10970</v>
      </c>
      <c r="J97" s="4" t="s">
        <v>200</v>
      </c>
      <c r="K97" s="9">
        <v>600000.0</v>
      </c>
      <c r="L97" s="4" t="s">
        <v>59</v>
      </c>
      <c r="M97" s="18">
        <f t="shared" si="2"/>
        <v>11030</v>
      </c>
      <c r="N97" s="12" t="s">
        <v>20</v>
      </c>
      <c r="O97" s="12" t="s">
        <v>20</v>
      </c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</row>
    <row r="98" ht="22.5" customHeight="1">
      <c r="A98" s="12">
        <v>97.0</v>
      </c>
      <c r="B98" s="12" t="s">
        <v>201</v>
      </c>
      <c r="C98" s="12" t="s">
        <v>16</v>
      </c>
      <c r="D98" s="14"/>
      <c r="E98" s="14"/>
      <c r="F98" s="15"/>
      <c r="G98" s="15"/>
      <c r="H98" s="15">
        <f>'97'!B4</f>
        <v>12719.32</v>
      </c>
      <c r="I98" s="17">
        <f t="shared" si="1"/>
        <v>12719.32</v>
      </c>
      <c r="J98" s="12" t="s">
        <v>153</v>
      </c>
      <c r="K98" s="21">
        <v>540000.0</v>
      </c>
      <c r="L98" s="12" t="s">
        <v>82</v>
      </c>
      <c r="M98" s="18">
        <f t="shared" si="2"/>
        <v>527280.68</v>
      </c>
      <c r="N98" s="12" t="s">
        <v>20</v>
      </c>
      <c r="O98" s="12" t="s">
        <v>20</v>
      </c>
    </row>
    <row r="99" ht="22.5" customHeight="1">
      <c r="A99" s="4">
        <v>98.0</v>
      </c>
      <c r="B99" s="4" t="s">
        <v>202</v>
      </c>
      <c r="C99" s="4" t="s">
        <v>40</v>
      </c>
      <c r="D99" s="49"/>
      <c r="E99" s="49"/>
      <c r="F99" s="6">
        <v>420000.0</v>
      </c>
      <c r="G99" s="6">
        <f>200+2200+3950+1480+4350+686+1250+1350+3850+700</f>
        <v>20016</v>
      </c>
      <c r="H99" s="7">
        <f>'98'!B4</f>
        <v>65020</v>
      </c>
      <c r="I99" s="8">
        <f t="shared" si="1"/>
        <v>85036</v>
      </c>
      <c r="J99" s="4" t="s">
        <v>187</v>
      </c>
      <c r="K99" s="9">
        <v>495000.0</v>
      </c>
      <c r="L99" s="4" t="s">
        <v>203</v>
      </c>
      <c r="M99" s="18">
        <f t="shared" si="2"/>
        <v>-10036</v>
      </c>
      <c r="N99" s="12" t="s">
        <v>20</v>
      </c>
      <c r="O99" s="12" t="s">
        <v>20</v>
      </c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</row>
    <row r="100" ht="22.5" customHeight="1">
      <c r="A100" s="4">
        <v>99.0</v>
      </c>
      <c r="B100" s="4" t="s">
        <v>204</v>
      </c>
      <c r="C100" s="4" t="s">
        <v>61</v>
      </c>
      <c r="D100" s="49"/>
      <c r="E100" s="49"/>
      <c r="F100" s="6">
        <v>279000.0</v>
      </c>
      <c r="G100" s="6"/>
      <c r="H100" s="7">
        <f>'99'!B4</f>
        <v>67810</v>
      </c>
      <c r="I100" s="8">
        <f t="shared" si="1"/>
        <v>67810</v>
      </c>
      <c r="J100" s="4" t="s">
        <v>169</v>
      </c>
      <c r="K100" s="9">
        <v>370000.0</v>
      </c>
      <c r="L100" s="4" t="s">
        <v>19</v>
      </c>
      <c r="M100" s="18">
        <f t="shared" si="2"/>
        <v>23190</v>
      </c>
      <c r="N100" s="12" t="s">
        <v>20</v>
      </c>
      <c r="O100" s="12" t="s">
        <v>20</v>
      </c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</row>
    <row r="101" ht="22.5" customHeight="1">
      <c r="A101" s="4">
        <v>100.0</v>
      </c>
      <c r="B101" s="4" t="s">
        <v>205</v>
      </c>
      <c r="C101" s="4" t="s">
        <v>16</v>
      </c>
      <c r="D101" s="5"/>
      <c r="E101" s="4" t="s">
        <v>97</v>
      </c>
      <c r="F101" s="6">
        <v>150000.0</v>
      </c>
      <c r="G101" s="6">
        <v>0.0</v>
      </c>
      <c r="H101" s="7">
        <f>'100'!B4</f>
        <v>29720</v>
      </c>
      <c r="I101" s="8">
        <f t="shared" si="1"/>
        <v>29720</v>
      </c>
      <c r="J101" s="4" t="s">
        <v>206</v>
      </c>
      <c r="K101" s="9">
        <v>185000.0</v>
      </c>
      <c r="L101" s="4" t="s">
        <v>207</v>
      </c>
      <c r="M101" s="18">
        <f t="shared" si="2"/>
        <v>5280</v>
      </c>
      <c r="N101" s="12" t="s">
        <v>20</v>
      </c>
      <c r="O101" s="12" t="s">
        <v>20</v>
      </c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</row>
    <row r="102" ht="22.5" customHeight="1">
      <c r="A102" s="4">
        <v>101.0</v>
      </c>
      <c r="B102" s="4" t="s">
        <v>208</v>
      </c>
      <c r="C102" s="4" t="s">
        <v>24</v>
      </c>
      <c r="D102" s="5"/>
      <c r="E102" s="4" t="s">
        <v>209</v>
      </c>
      <c r="F102" s="6">
        <v>330000.0</v>
      </c>
      <c r="G102" s="7"/>
      <c r="H102" s="7">
        <f>'101'!B4</f>
        <v>13629</v>
      </c>
      <c r="I102" s="8">
        <f t="shared" si="1"/>
        <v>13629</v>
      </c>
      <c r="J102" s="4" t="s">
        <v>209</v>
      </c>
      <c r="K102" s="9">
        <v>370000.0</v>
      </c>
      <c r="L102" s="4" t="s">
        <v>210</v>
      </c>
      <c r="M102" s="18">
        <f t="shared" si="2"/>
        <v>26371</v>
      </c>
      <c r="N102" s="12" t="s">
        <v>20</v>
      </c>
      <c r="O102" s="12" t="s">
        <v>20</v>
      </c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</row>
    <row r="103" ht="22.5" customHeight="1">
      <c r="A103" s="58">
        <v>102.0</v>
      </c>
      <c r="B103" s="58" t="s">
        <v>211</v>
      </c>
      <c r="C103" s="58" t="s">
        <v>16</v>
      </c>
      <c r="D103" s="60"/>
      <c r="E103" s="60"/>
      <c r="F103" s="66">
        <v>525000.0</v>
      </c>
      <c r="G103" s="61"/>
      <c r="H103" s="61">
        <f>'102'!B4</f>
        <v>1700</v>
      </c>
      <c r="I103" s="62">
        <f t="shared" si="1"/>
        <v>1700</v>
      </c>
      <c r="J103" s="63">
        <v>45658.0</v>
      </c>
      <c r="K103" s="64"/>
      <c r="L103" s="67"/>
      <c r="M103" s="18">
        <f t="shared" si="2"/>
        <v>-526700</v>
      </c>
      <c r="N103" s="12" t="s">
        <v>20</v>
      </c>
      <c r="O103" s="12" t="s">
        <v>20</v>
      </c>
      <c r="P103" s="65"/>
      <c r="Q103" s="65"/>
      <c r="R103" s="65"/>
      <c r="S103" s="65"/>
      <c r="T103" s="65"/>
      <c r="U103" s="65"/>
      <c r="V103" s="65"/>
      <c r="W103" s="65"/>
      <c r="X103" s="65"/>
      <c r="Y103" s="65"/>
      <c r="Z103" s="65"/>
      <c r="AA103" s="65"/>
      <c r="AB103" s="65"/>
    </row>
    <row r="104" ht="22.5" customHeight="1">
      <c r="A104" s="4">
        <v>103.0</v>
      </c>
      <c r="B104" s="4" t="s">
        <v>212</v>
      </c>
      <c r="C104" s="4" t="s">
        <v>40</v>
      </c>
      <c r="D104" s="5"/>
      <c r="E104" s="4" t="s">
        <v>213</v>
      </c>
      <c r="F104" s="6">
        <v>197000.0</v>
      </c>
      <c r="G104" s="6">
        <v>2690.0</v>
      </c>
      <c r="H104" s="7">
        <f>'103'!B4</f>
        <v>103305</v>
      </c>
      <c r="I104" s="8">
        <f t="shared" si="1"/>
        <v>105995</v>
      </c>
      <c r="J104" s="4" t="s">
        <v>214</v>
      </c>
      <c r="K104" s="9">
        <v>335000.0</v>
      </c>
      <c r="L104" s="4" t="s">
        <v>122</v>
      </c>
      <c r="M104" s="18">
        <f t="shared" si="2"/>
        <v>32005</v>
      </c>
      <c r="N104" s="12" t="s">
        <v>20</v>
      </c>
      <c r="O104" s="12" t="s">
        <v>215</v>
      </c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</row>
    <row r="105" ht="22.5" customHeight="1">
      <c r="A105" s="4">
        <v>104.0</v>
      </c>
      <c r="B105" s="4" t="s">
        <v>216</v>
      </c>
      <c r="C105" s="4" t="s">
        <v>49</v>
      </c>
      <c r="D105" s="49"/>
      <c r="E105" s="49"/>
      <c r="F105" s="6">
        <v>450000.0</v>
      </c>
      <c r="G105" s="7"/>
      <c r="H105" s="7">
        <f>'104'!B4</f>
        <v>41844</v>
      </c>
      <c r="I105" s="8">
        <f t="shared" si="1"/>
        <v>41844</v>
      </c>
      <c r="J105" s="4" t="s">
        <v>169</v>
      </c>
      <c r="K105" s="9">
        <v>515000.0</v>
      </c>
      <c r="L105" s="4" t="s">
        <v>72</v>
      </c>
      <c r="M105" s="18">
        <f t="shared" si="2"/>
        <v>23156</v>
      </c>
      <c r="N105" s="12" t="s">
        <v>20</v>
      </c>
      <c r="O105" s="12" t="s">
        <v>20</v>
      </c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</row>
    <row r="106" ht="22.5" customHeight="1">
      <c r="A106" s="4">
        <v>105.0</v>
      </c>
      <c r="B106" s="4" t="s">
        <v>217</v>
      </c>
      <c r="C106" s="4" t="s">
        <v>36</v>
      </c>
      <c r="D106" s="49"/>
      <c r="E106" s="49"/>
      <c r="F106" s="6">
        <v>220000.0</v>
      </c>
      <c r="G106" s="7"/>
      <c r="H106" s="7">
        <f>'105'!B4</f>
        <v>82880</v>
      </c>
      <c r="I106" s="8">
        <f t="shared" si="1"/>
        <v>82880</v>
      </c>
      <c r="J106" s="4" t="s">
        <v>218</v>
      </c>
      <c r="K106" s="9">
        <v>345000.0</v>
      </c>
      <c r="L106" s="4" t="s">
        <v>119</v>
      </c>
      <c r="M106" s="10">
        <f t="shared" si="2"/>
        <v>42120</v>
      </c>
      <c r="N106" s="4" t="s">
        <v>219</v>
      </c>
      <c r="O106" s="4" t="s">
        <v>20</v>
      </c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</row>
    <row r="107" ht="22.5" customHeight="1">
      <c r="A107" s="4">
        <v>106.0</v>
      </c>
      <c r="B107" s="4" t="s">
        <v>220</v>
      </c>
      <c r="C107" s="4" t="s">
        <v>30</v>
      </c>
      <c r="D107" s="49"/>
      <c r="E107" s="49"/>
      <c r="F107" s="6">
        <v>346500.0</v>
      </c>
      <c r="G107" s="6">
        <v>1100.0</v>
      </c>
      <c r="H107" s="7">
        <f>'106'!B4</f>
        <v>42500</v>
      </c>
      <c r="I107" s="8">
        <f t="shared" si="1"/>
        <v>43600</v>
      </c>
      <c r="J107" s="4" t="s">
        <v>103</v>
      </c>
      <c r="K107" s="9">
        <v>400000.0</v>
      </c>
      <c r="L107" s="4" t="s">
        <v>70</v>
      </c>
      <c r="M107" s="18">
        <f t="shared" si="2"/>
        <v>9900</v>
      </c>
      <c r="N107" s="12" t="s">
        <v>20</v>
      </c>
      <c r="O107" s="12" t="s">
        <v>20</v>
      </c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</row>
    <row r="108" ht="22.5" customHeight="1">
      <c r="A108" s="4">
        <v>107.0</v>
      </c>
      <c r="B108" s="4" t="s">
        <v>221</v>
      </c>
      <c r="C108" s="4" t="s">
        <v>36</v>
      </c>
      <c r="D108" s="49"/>
      <c r="E108" s="49"/>
      <c r="F108" s="6">
        <v>460000.0</v>
      </c>
      <c r="G108" s="6">
        <v>0.0</v>
      </c>
      <c r="H108" s="7">
        <f>'107'!B4</f>
        <v>59770</v>
      </c>
      <c r="I108" s="8">
        <f t="shared" si="1"/>
        <v>59770</v>
      </c>
      <c r="J108" s="4" t="s">
        <v>121</v>
      </c>
      <c r="K108" s="9">
        <v>520000.0</v>
      </c>
      <c r="L108" s="4" t="s">
        <v>59</v>
      </c>
      <c r="M108" s="18">
        <f t="shared" si="2"/>
        <v>230</v>
      </c>
      <c r="N108" s="12" t="s">
        <v>20</v>
      </c>
      <c r="O108" s="12" t="s">
        <v>20</v>
      </c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</row>
    <row r="109" ht="22.5" customHeight="1">
      <c r="A109" s="4">
        <v>108.0</v>
      </c>
      <c r="B109" s="4" t="s">
        <v>222</v>
      </c>
      <c r="C109" s="4" t="s">
        <v>36</v>
      </c>
      <c r="D109" s="49"/>
      <c r="E109" s="49"/>
      <c r="F109" s="6">
        <v>329000.0</v>
      </c>
      <c r="G109" s="6">
        <v>450.0</v>
      </c>
      <c r="H109" s="7">
        <f>'108'!B4</f>
        <v>131215</v>
      </c>
      <c r="I109" s="8">
        <f t="shared" si="1"/>
        <v>131665</v>
      </c>
      <c r="J109" s="4" t="s">
        <v>223</v>
      </c>
      <c r="K109" s="9">
        <v>450000.0</v>
      </c>
      <c r="L109" s="4" t="s">
        <v>170</v>
      </c>
      <c r="M109" s="10">
        <f t="shared" si="2"/>
        <v>-10665</v>
      </c>
      <c r="N109" s="4" t="s">
        <v>20</v>
      </c>
      <c r="O109" s="4" t="s">
        <v>20</v>
      </c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</row>
    <row r="110" ht="22.5" customHeight="1">
      <c r="A110" s="4">
        <v>109.0</v>
      </c>
      <c r="B110" s="4" t="s">
        <v>224</v>
      </c>
      <c r="C110" s="4" t="s">
        <v>36</v>
      </c>
      <c r="D110" s="49"/>
      <c r="E110" s="49"/>
      <c r="F110" s="6">
        <v>131000.0</v>
      </c>
      <c r="G110" s="7"/>
      <c r="H110" s="7">
        <f>'109'!B4</f>
        <v>79600</v>
      </c>
      <c r="I110" s="8">
        <f t="shared" si="1"/>
        <v>79600</v>
      </c>
      <c r="J110" s="4" t="s">
        <v>155</v>
      </c>
      <c r="K110" s="9">
        <v>250000.0</v>
      </c>
      <c r="L110" s="4" t="s">
        <v>225</v>
      </c>
      <c r="M110" s="18">
        <f t="shared" si="2"/>
        <v>39400</v>
      </c>
      <c r="N110" s="12" t="s">
        <v>20</v>
      </c>
      <c r="O110" s="12" t="s">
        <v>20</v>
      </c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  <c r="AB110" s="11"/>
    </row>
    <row r="111" ht="22.5" customHeight="1">
      <c r="A111" s="12">
        <v>110.0</v>
      </c>
      <c r="B111" s="12" t="s">
        <v>226</v>
      </c>
      <c r="C111" s="12" t="s">
        <v>49</v>
      </c>
      <c r="D111" s="14"/>
      <c r="E111" s="14"/>
      <c r="F111" s="16">
        <v>400000.0</v>
      </c>
      <c r="G111" s="15">
        <f>800+3350+550+1480+500+1600</f>
        <v>8280</v>
      </c>
      <c r="H111" s="15">
        <f>'110'!B4</f>
        <v>12208</v>
      </c>
      <c r="I111" s="17">
        <f t="shared" si="1"/>
        <v>20488</v>
      </c>
      <c r="J111" s="12" t="s">
        <v>169</v>
      </c>
      <c r="K111" s="21">
        <v>450000.0</v>
      </c>
      <c r="L111" s="12" t="s">
        <v>210</v>
      </c>
      <c r="M111" s="18">
        <f t="shared" si="2"/>
        <v>29512</v>
      </c>
      <c r="N111" s="12" t="s">
        <v>20</v>
      </c>
      <c r="O111" s="12" t="s">
        <v>20</v>
      </c>
    </row>
    <row r="112" ht="22.5" customHeight="1">
      <c r="A112" s="4">
        <v>111.0</v>
      </c>
      <c r="B112" s="4" t="s">
        <v>227</v>
      </c>
      <c r="C112" s="4" t="s">
        <v>36</v>
      </c>
      <c r="D112" s="49"/>
      <c r="E112" s="49"/>
      <c r="F112" s="6">
        <v>310000.0</v>
      </c>
      <c r="G112" s="6">
        <v>12500.0</v>
      </c>
      <c r="H112" s="7">
        <f>'111'!B4</f>
        <v>38748</v>
      </c>
      <c r="I112" s="8">
        <f t="shared" si="1"/>
        <v>51248</v>
      </c>
      <c r="J112" s="4" t="s">
        <v>140</v>
      </c>
      <c r="K112" s="9">
        <v>380000.0</v>
      </c>
      <c r="L112" s="4" t="s">
        <v>228</v>
      </c>
      <c r="M112" s="18">
        <f t="shared" si="2"/>
        <v>18752</v>
      </c>
      <c r="N112" s="12" t="s">
        <v>20</v>
      </c>
      <c r="O112" s="12" t="s">
        <v>20</v>
      </c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  <c r="AB112" s="11"/>
    </row>
    <row r="113" ht="22.5" customHeight="1">
      <c r="A113" s="12">
        <v>112.0</v>
      </c>
      <c r="B113" s="12" t="s">
        <v>229</v>
      </c>
      <c r="C113" s="12" t="s">
        <v>16</v>
      </c>
      <c r="D113" s="20"/>
      <c r="E113" s="12" t="s">
        <v>230</v>
      </c>
      <c r="F113" s="16">
        <v>555000.0</v>
      </c>
      <c r="G113" s="15"/>
      <c r="H113" s="15">
        <f>'112'!B4</f>
        <v>11524</v>
      </c>
      <c r="I113" s="17">
        <f t="shared" si="1"/>
        <v>11524</v>
      </c>
      <c r="J113" s="12" t="s">
        <v>231</v>
      </c>
      <c r="K113" s="21">
        <v>590000.0</v>
      </c>
      <c r="L113" s="12" t="s">
        <v>98</v>
      </c>
      <c r="M113" s="18">
        <f t="shared" si="2"/>
        <v>23476</v>
      </c>
      <c r="N113" s="12" t="s">
        <v>20</v>
      </c>
      <c r="O113" s="12" t="s">
        <v>20</v>
      </c>
    </row>
    <row r="114" ht="22.5" customHeight="1">
      <c r="A114" s="12">
        <v>113.0</v>
      </c>
      <c r="B114" s="12" t="s">
        <v>232</v>
      </c>
      <c r="C114" s="12" t="s">
        <v>16</v>
      </c>
      <c r="D114" s="20"/>
      <c r="E114" s="12" t="s">
        <v>233</v>
      </c>
      <c r="F114" s="16">
        <v>152000.0</v>
      </c>
      <c r="G114" s="15"/>
      <c r="H114" s="15">
        <f>'113'!B4</f>
        <v>8149</v>
      </c>
      <c r="I114" s="17">
        <f t="shared" si="1"/>
        <v>8149</v>
      </c>
      <c r="J114" s="12" t="s">
        <v>234</v>
      </c>
      <c r="K114" s="21">
        <v>190000.0</v>
      </c>
      <c r="L114" s="12" t="s">
        <v>67</v>
      </c>
      <c r="M114" s="18">
        <f t="shared" si="2"/>
        <v>29851</v>
      </c>
      <c r="N114" s="12" t="s">
        <v>20</v>
      </c>
      <c r="O114" s="12" t="s">
        <v>20</v>
      </c>
    </row>
    <row r="115" ht="22.5" customHeight="1">
      <c r="A115" s="12">
        <v>114.0</v>
      </c>
      <c r="B115" s="12" t="s">
        <v>235</v>
      </c>
      <c r="C115" s="12" t="s">
        <v>43</v>
      </c>
      <c r="D115" s="20"/>
      <c r="E115" s="12" t="s">
        <v>236</v>
      </c>
      <c r="F115" s="16">
        <v>350000.0</v>
      </c>
      <c r="G115" s="15">
        <f>500+5000+1500+500</f>
        <v>7500</v>
      </c>
      <c r="H115" s="15">
        <f>'114'!B4</f>
        <v>49702</v>
      </c>
      <c r="I115" s="17">
        <f t="shared" si="1"/>
        <v>57202</v>
      </c>
      <c r="J115" s="12" t="s">
        <v>234</v>
      </c>
      <c r="K115" s="21">
        <v>410000.0</v>
      </c>
      <c r="L115" s="12" t="s">
        <v>100</v>
      </c>
      <c r="M115" s="18">
        <f t="shared" si="2"/>
        <v>2798</v>
      </c>
      <c r="N115" s="12" t="s">
        <v>20</v>
      </c>
      <c r="O115" s="12" t="s">
        <v>20</v>
      </c>
    </row>
    <row r="116" ht="22.5" customHeight="1">
      <c r="A116" s="58">
        <v>115.0</v>
      </c>
      <c r="B116" s="58" t="s">
        <v>237</v>
      </c>
      <c r="C116" s="58" t="s">
        <v>32</v>
      </c>
      <c r="D116" s="63"/>
      <c r="E116" s="58" t="s">
        <v>238</v>
      </c>
      <c r="F116" s="66">
        <v>328000.0</v>
      </c>
      <c r="G116" s="66">
        <v>0.0</v>
      </c>
      <c r="H116" s="61">
        <f>'115'!B4</f>
        <v>28389</v>
      </c>
      <c r="I116" s="62">
        <f t="shared" si="1"/>
        <v>28389</v>
      </c>
      <c r="J116" s="63">
        <v>45658.0</v>
      </c>
      <c r="K116" s="68"/>
      <c r="L116" s="58" t="s">
        <v>239</v>
      </c>
      <c r="M116" s="64">
        <f t="shared" si="2"/>
        <v>-356389</v>
      </c>
      <c r="N116" s="58" t="s">
        <v>20</v>
      </c>
      <c r="O116" s="58" t="s">
        <v>20</v>
      </c>
      <c r="P116" s="65"/>
      <c r="Q116" s="65"/>
      <c r="R116" s="65"/>
      <c r="S116" s="65"/>
      <c r="T116" s="65"/>
      <c r="U116" s="65"/>
      <c r="V116" s="65"/>
      <c r="W116" s="65"/>
      <c r="X116" s="65"/>
      <c r="Y116" s="65"/>
      <c r="Z116" s="65"/>
      <c r="AA116" s="65"/>
      <c r="AB116" s="65"/>
    </row>
    <row r="117" ht="22.5" customHeight="1">
      <c r="A117" s="4">
        <v>116.0</v>
      </c>
      <c r="B117" s="4" t="s">
        <v>240</v>
      </c>
      <c r="C117" s="4" t="s">
        <v>36</v>
      </c>
      <c r="D117" s="5"/>
      <c r="E117" s="4" t="s">
        <v>241</v>
      </c>
      <c r="F117" s="6">
        <v>465000.0</v>
      </c>
      <c r="G117" s="6">
        <v>12500.0</v>
      </c>
      <c r="H117" s="7">
        <f>'116'!B4</f>
        <v>29869</v>
      </c>
      <c r="I117" s="8">
        <f t="shared" si="1"/>
        <v>42369</v>
      </c>
      <c r="J117" s="4" t="s">
        <v>140</v>
      </c>
      <c r="K117" s="9">
        <v>550000.0</v>
      </c>
      <c r="L117" s="4" t="s">
        <v>64</v>
      </c>
      <c r="M117" s="18">
        <f t="shared" si="2"/>
        <v>42631</v>
      </c>
      <c r="N117" s="12" t="s">
        <v>20</v>
      </c>
      <c r="O117" s="12" t="s">
        <v>20</v>
      </c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  <c r="AB117" s="11"/>
    </row>
    <row r="118" ht="22.5" customHeight="1">
      <c r="A118" s="12">
        <v>117.0</v>
      </c>
      <c r="B118" s="12" t="s">
        <v>242</v>
      </c>
      <c r="C118" s="12" t="s">
        <v>49</v>
      </c>
      <c r="D118" s="20"/>
      <c r="E118" s="12" t="s">
        <v>177</v>
      </c>
      <c r="F118" s="16">
        <v>386400.0</v>
      </c>
      <c r="G118" s="16">
        <v>686.0</v>
      </c>
      <c r="H118" s="15">
        <f>'117'!B4</f>
        <v>43350</v>
      </c>
      <c r="I118" s="17">
        <f t="shared" si="1"/>
        <v>44036</v>
      </c>
      <c r="J118" s="12" t="s">
        <v>243</v>
      </c>
      <c r="K118" s="21">
        <v>510000.0</v>
      </c>
      <c r="L118" s="12" t="s">
        <v>156</v>
      </c>
      <c r="M118" s="18">
        <f t="shared" si="2"/>
        <v>79564</v>
      </c>
      <c r="N118" s="12" t="s">
        <v>20</v>
      </c>
      <c r="O118" s="12" t="s">
        <v>20</v>
      </c>
    </row>
    <row r="119" ht="22.5" customHeight="1">
      <c r="A119" s="4">
        <v>118.0</v>
      </c>
      <c r="B119" s="4" t="s">
        <v>244</v>
      </c>
      <c r="C119" s="4" t="s">
        <v>24</v>
      </c>
      <c r="D119" s="49"/>
      <c r="E119" s="49"/>
      <c r="F119" s="7"/>
      <c r="G119" s="7"/>
      <c r="H119" s="7">
        <f>'118'!B4</f>
        <v>22440</v>
      </c>
      <c r="I119" s="8">
        <f t="shared" si="1"/>
        <v>22440</v>
      </c>
      <c r="J119" s="4" t="s">
        <v>245</v>
      </c>
      <c r="K119" s="10"/>
      <c r="L119" s="4" t="s">
        <v>246</v>
      </c>
      <c r="M119" s="18">
        <f t="shared" si="2"/>
        <v>-22440</v>
      </c>
      <c r="N119" s="12" t="s">
        <v>20</v>
      </c>
      <c r="O119" s="12" t="s">
        <v>20</v>
      </c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  <c r="AB119" s="11"/>
    </row>
    <row r="120" ht="22.5" customHeight="1">
      <c r="A120" s="4">
        <v>119.0</v>
      </c>
      <c r="B120" s="4" t="s">
        <v>247</v>
      </c>
      <c r="C120" s="4" t="s">
        <v>43</v>
      </c>
      <c r="D120" s="5"/>
      <c r="E120" s="4" t="s">
        <v>241</v>
      </c>
      <c r="F120" s="6">
        <v>90000.0</v>
      </c>
      <c r="G120" s="6">
        <v>3000.0</v>
      </c>
      <c r="H120" s="7">
        <f>'119'!B4</f>
        <v>115150</v>
      </c>
      <c r="I120" s="8">
        <f t="shared" si="1"/>
        <v>118150</v>
      </c>
      <c r="J120" s="4" t="s">
        <v>248</v>
      </c>
      <c r="K120" s="9">
        <v>250000.0</v>
      </c>
      <c r="L120" s="4" t="s">
        <v>228</v>
      </c>
      <c r="M120" s="10">
        <f t="shared" si="2"/>
        <v>41850</v>
      </c>
      <c r="N120" s="4" t="s">
        <v>20</v>
      </c>
      <c r="O120" s="4" t="s">
        <v>215</v>
      </c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  <c r="AB120" s="11"/>
    </row>
    <row r="121" ht="22.5" customHeight="1">
      <c r="A121" s="4">
        <v>120.0</v>
      </c>
      <c r="B121" s="4" t="s">
        <v>249</v>
      </c>
      <c r="C121" s="4" t="s">
        <v>36</v>
      </c>
      <c r="D121" s="5"/>
      <c r="E121" s="4" t="s">
        <v>233</v>
      </c>
      <c r="F121" s="6">
        <v>305000.0</v>
      </c>
      <c r="G121" s="6">
        <v>12500.0</v>
      </c>
      <c r="H121" s="7">
        <f>'120'!B4</f>
        <v>65446</v>
      </c>
      <c r="I121" s="8">
        <f t="shared" si="1"/>
        <v>77946</v>
      </c>
      <c r="J121" s="4" t="s">
        <v>155</v>
      </c>
      <c r="K121" s="9">
        <v>390000.0</v>
      </c>
      <c r="L121" s="4" t="s">
        <v>122</v>
      </c>
      <c r="M121" s="18">
        <f t="shared" si="2"/>
        <v>7054</v>
      </c>
      <c r="N121" s="12" t="s">
        <v>20</v>
      </c>
      <c r="O121" s="12" t="s">
        <v>20</v>
      </c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  <c r="AB121" s="11"/>
    </row>
    <row r="122" ht="22.5" customHeight="1">
      <c r="A122" s="12">
        <v>121.0</v>
      </c>
      <c r="B122" s="12" t="s">
        <v>250</v>
      </c>
      <c r="C122" s="12" t="s">
        <v>43</v>
      </c>
      <c r="D122" s="20"/>
      <c r="E122" s="12" t="s">
        <v>140</v>
      </c>
      <c r="F122" s="16">
        <v>508000.0</v>
      </c>
      <c r="G122" s="16">
        <v>2260.0</v>
      </c>
      <c r="H122" s="15">
        <f>'121'!B4</f>
        <v>24452</v>
      </c>
      <c r="I122" s="17">
        <f t="shared" si="1"/>
        <v>26712</v>
      </c>
      <c r="J122" s="12" t="s">
        <v>251</v>
      </c>
      <c r="K122" s="21">
        <v>575000.0</v>
      </c>
      <c r="L122" s="12" t="s">
        <v>59</v>
      </c>
      <c r="M122" s="18">
        <f t="shared" si="2"/>
        <v>40288</v>
      </c>
      <c r="N122" s="12" t="s">
        <v>20</v>
      </c>
      <c r="O122" s="12" t="s">
        <v>20</v>
      </c>
    </row>
    <row r="123" ht="22.5" customHeight="1">
      <c r="A123" s="12">
        <v>122.0</v>
      </c>
      <c r="B123" s="12" t="s">
        <v>252</v>
      </c>
      <c r="C123" s="12" t="s">
        <v>36</v>
      </c>
      <c r="D123" s="20"/>
      <c r="E123" s="12" t="s">
        <v>253</v>
      </c>
      <c r="F123" s="16">
        <v>465000.0</v>
      </c>
      <c r="G123" s="16">
        <v>12500.0</v>
      </c>
      <c r="H123" s="15">
        <f>'122'!B4</f>
        <v>12290</v>
      </c>
      <c r="I123" s="17">
        <f t="shared" si="1"/>
        <v>24790</v>
      </c>
      <c r="J123" s="12" t="s">
        <v>169</v>
      </c>
      <c r="K123" s="21">
        <v>545000.0</v>
      </c>
      <c r="L123" s="12" t="s">
        <v>64</v>
      </c>
      <c r="M123" s="18">
        <f t="shared" si="2"/>
        <v>55210</v>
      </c>
      <c r="N123" s="12" t="s">
        <v>20</v>
      </c>
      <c r="O123" s="12" t="s">
        <v>20</v>
      </c>
    </row>
    <row r="124" ht="22.5" customHeight="1">
      <c r="A124" s="22">
        <v>123.0</v>
      </c>
      <c r="B124" s="22" t="s">
        <v>254</v>
      </c>
      <c r="C124" s="22" t="s">
        <v>32</v>
      </c>
      <c r="D124" s="69"/>
      <c r="E124" s="22" t="s">
        <v>130</v>
      </c>
      <c r="F124" s="24">
        <v>210000.0</v>
      </c>
      <c r="G124" s="24">
        <v>0.0</v>
      </c>
      <c r="H124" s="70">
        <f>'123'!B4</f>
        <v>184605</v>
      </c>
      <c r="I124" s="26">
        <f t="shared" si="1"/>
        <v>184605</v>
      </c>
      <c r="J124" s="22" t="s">
        <v>103</v>
      </c>
      <c r="K124" s="27">
        <v>380000.0</v>
      </c>
      <c r="L124" s="22" t="s">
        <v>100</v>
      </c>
      <c r="M124" s="29">
        <f t="shared" si="2"/>
        <v>-14605</v>
      </c>
      <c r="N124" s="22" t="s">
        <v>20</v>
      </c>
      <c r="O124" s="22" t="s">
        <v>20</v>
      </c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</row>
    <row r="125" ht="22.5" customHeight="1">
      <c r="A125" s="4">
        <v>124.0</v>
      </c>
      <c r="B125" s="4" t="s">
        <v>255</v>
      </c>
      <c r="C125" s="4" t="s">
        <v>51</v>
      </c>
      <c r="D125" s="49"/>
      <c r="E125" s="49"/>
      <c r="F125" s="6">
        <v>225000.0</v>
      </c>
      <c r="G125" s="6">
        <v>1180.0</v>
      </c>
      <c r="H125" s="7">
        <f>'124'!B4</f>
        <v>44208.25</v>
      </c>
      <c r="I125" s="8">
        <f t="shared" si="1"/>
        <v>45388.25</v>
      </c>
      <c r="J125" s="4" t="s">
        <v>130</v>
      </c>
      <c r="K125" s="9">
        <v>300000.0</v>
      </c>
      <c r="L125" s="4" t="s">
        <v>70</v>
      </c>
      <c r="M125" s="10">
        <f t="shared" si="2"/>
        <v>29611.75</v>
      </c>
      <c r="N125" s="4" t="s">
        <v>20</v>
      </c>
      <c r="O125" s="4" t="s">
        <v>20</v>
      </c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  <c r="AB125" s="11"/>
    </row>
    <row r="126" ht="22.5" customHeight="1">
      <c r="A126" s="4">
        <v>125.0</v>
      </c>
      <c r="B126" s="4" t="s">
        <v>256</v>
      </c>
      <c r="C126" s="4" t="s">
        <v>36</v>
      </c>
      <c r="D126" s="5"/>
      <c r="E126" s="4" t="s">
        <v>233</v>
      </c>
      <c r="F126" s="6">
        <v>200000.0</v>
      </c>
      <c r="G126" s="6">
        <v>12500.0</v>
      </c>
      <c r="H126" s="7">
        <f>'125'!B4</f>
        <v>91347.5</v>
      </c>
      <c r="I126" s="8">
        <f t="shared" si="1"/>
        <v>103847.5</v>
      </c>
      <c r="J126" s="4" t="s">
        <v>155</v>
      </c>
      <c r="K126" s="9">
        <v>300000.0</v>
      </c>
      <c r="L126" s="4" t="s">
        <v>228</v>
      </c>
      <c r="M126" s="18">
        <f t="shared" si="2"/>
        <v>-3847.5</v>
      </c>
      <c r="N126" s="12" t="s">
        <v>20</v>
      </c>
      <c r="O126" s="12" t="s">
        <v>20</v>
      </c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  <c r="AB126" s="11"/>
    </row>
    <row r="127" ht="22.5" customHeight="1">
      <c r="A127" s="4">
        <v>126.0</v>
      </c>
      <c r="B127" s="4" t="s">
        <v>257</v>
      </c>
      <c r="C127" s="4" t="s">
        <v>49</v>
      </c>
      <c r="D127" s="5"/>
      <c r="E127" s="4" t="s">
        <v>121</v>
      </c>
      <c r="F127" s="6">
        <v>500000.0</v>
      </c>
      <c r="G127" s="6">
        <v>9000.0</v>
      </c>
      <c r="H127" s="7">
        <f>'126'!B4</f>
        <v>18790</v>
      </c>
      <c r="I127" s="8">
        <f t="shared" si="1"/>
        <v>27790</v>
      </c>
      <c r="J127" s="4" t="s">
        <v>121</v>
      </c>
      <c r="K127" s="9">
        <v>555000.0</v>
      </c>
      <c r="L127" s="4" t="s">
        <v>82</v>
      </c>
      <c r="M127" s="18">
        <f t="shared" si="2"/>
        <v>27210</v>
      </c>
      <c r="N127" s="12" t="s">
        <v>20</v>
      </c>
      <c r="O127" s="12" t="s">
        <v>20</v>
      </c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</row>
    <row r="128" ht="22.5" customHeight="1">
      <c r="A128" s="4">
        <v>127.0</v>
      </c>
      <c r="B128" s="4" t="s">
        <v>258</v>
      </c>
      <c r="C128" s="4" t="s">
        <v>43</v>
      </c>
      <c r="D128" s="5"/>
      <c r="E128" s="4" t="s">
        <v>233</v>
      </c>
      <c r="F128" s="6">
        <v>460000.0</v>
      </c>
      <c r="G128" s="6">
        <v>1627.0</v>
      </c>
      <c r="H128" s="7">
        <f>'127'!B4</f>
        <v>25570</v>
      </c>
      <c r="I128" s="8">
        <f t="shared" si="1"/>
        <v>27197</v>
      </c>
      <c r="J128" s="4" t="s">
        <v>121</v>
      </c>
      <c r="K128" s="9">
        <v>530000.0</v>
      </c>
      <c r="L128" s="4" t="s">
        <v>156</v>
      </c>
      <c r="M128" s="18">
        <f t="shared" si="2"/>
        <v>42803</v>
      </c>
      <c r="N128" s="12" t="s">
        <v>20</v>
      </c>
      <c r="O128" s="12" t="s">
        <v>20</v>
      </c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</row>
    <row r="129" ht="22.5" customHeight="1">
      <c r="A129" s="4">
        <v>128.0</v>
      </c>
      <c r="B129" s="4" t="s">
        <v>259</v>
      </c>
      <c r="C129" s="4" t="s">
        <v>26</v>
      </c>
      <c r="D129" s="5"/>
      <c r="E129" s="4" t="s">
        <v>209</v>
      </c>
      <c r="F129" s="6">
        <v>325000.0</v>
      </c>
      <c r="G129" s="6">
        <v>0.0</v>
      </c>
      <c r="H129" s="7">
        <f>'128'!B4</f>
        <v>35200</v>
      </c>
      <c r="I129" s="8">
        <f t="shared" si="1"/>
        <v>35200</v>
      </c>
      <c r="J129" s="4" t="s">
        <v>155</v>
      </c>
      <c r="K129" s="9">
        <v>355000.0</v>
      </c>
      <c r="L129" s="4" t="s">
        <v>119</v>
      </c>
      <c r="M129" s="18">
        <f t="shared" si="2"/>
        <v>-5200</v>
      </c>
      <c r="N129" s="12" t="s">
        <v>20</v>
      </c>
      <c r="O129" s="12" t="s">
        <v>20</v>
      </c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</row>
    <row r="130" ht="22.5" customHeight="1">
      <c r="A130" s="4">
        <v>129.0</v>
      </c>
      <c r="B130" s="4" t="s">
        <v>260</v>
      </c>
      <c r="C130" s="4" t="s">
        <v>26</v>
      </c>
      <c r="D130" s="5"/>
      <c r="E130" s="4" t="s">
        <v>209</v>
      </c>
      <c r="F130" s="6">
        <v>440000.0</v>
      </c>
      <c r="G130" s="6">
        <v>0.0</v>
      </c>
      <c r="H130" s="7">
        <f>'129'!B4</f>
        <v>50080</v>
      </c>
      <c r="I130" s="8">
        <f t="shared" si="1"/>
        <v>50080</v>
      </c>
      <c r="J130" s="4" t="s">
        <v>192</v>
      </c>
      <c r="K130" s="9">
        <v>520000.0</v>
      </c>
      <c r="L130" s="4" t="s">
        <v>127</v>
      </c>
      <c r="M130" s="18">
        <f t="shared" si="2"/>
        <v>29920</v>
      </c>
      <c r="N130" s="12" t="s">
        <v>20</v>
      </c>
      <c r="O130" s="12" t="s">
        <v>20</v>
      </c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</row>
    <row r="131" ht="22.5" customHeight="1">
      <c r="A131" s="4">
        <v>130.0</v>
      </c>
      <c r="B131" s="4" t="s">
        <v>261</v>
      </c>
      <c r="C131" s="4" t="s">
        <v>49</v>
      </c>
      <c r="D131" s="5"/>
      <c r="E131" s="4" t="s">
        <v>245</v>
      </c>
      <c r="F131" s="6">
        <v>461500.0</v>
      </c>
      <c r="G131" s="6">
        <v>9510.0</v>
      </c>
      <c r="H131" s="7">
        <f>'130'!B4</f>
        <v>54950</v>
      </c>
      <c r="I131" s="8">
        <f t="shared" si="1"/>
        <v>64460</v>
      </c>
      <c r="J131" s="4" t="s">
        <v>245</v>
      </c>
      <c r="K131" s="9">
        <v>535000.0</v>
      </c>
      <c r="L131" s="4" t="s">
        <v>156</v>
      </c>
      <c r="M131" s="18">
        <f t="shared" si="2"/>
        <v>9040</v>
      </c>
      <c r="N131" s="12" t="s">
        <v>20</v>
      </c>
      <c r="O131" s="12" t="s">
        <v>20</v>
      </c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  <c r="AB131" s="11"/>
    </row>
    <row r="132" ht="22.5" customHeight="1">
      <c r="A132" s="4">
        <v>131.0</v>
      </c>
      <c r="B132" s="4" t="s">
        <v>262</v>
      </c>
      <c r="C132" s="4" t="s">
        <v>36</v>
      </c>
      <c r="D132" s="5"/>
      <c r="E132" s="4" t="s">
        <v>121</v>
      </c>
      <c r="F132" s="6">
        <v>330000.0</v>
      </c>
      <c r="G132" s="6">
        <v>12500.0</v>
      </c>
      <c r="H132" s="7">
        <f>'131'!B4</f>
        <v>59460</v>
      </c>
      <c r="I132" s="8">
        <f t="shared" si="1"/>
        <v>71960</v>
      </c>
      <c r="J132" s="4" t="s">
        <v>187</v>
      </c>
      <c r="K132" s="9">
        <v>420000.0</v>
      </c>
      <c r="L132" s="4" t="s">
        <v>122</v>
      </c>
      <c r="M132" s="18">
        <f t="shared" si="2"/>
        <v>18040</v>
      </c>
      <c r="N132" s="12" t="s">
        <v>20</v>
      </c>
      <c r="O132" s="12" t="s">
        <v>20</v>
      </c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  <c r="AB132" s="11"/>
    </row>
    <row r="133" ht="22.5" customHeight="1">
      <c r="A133" s="12">
        <v>132.0</v>
      </c>
      <c r="B133" s="12" t="s">
        <v>263</v>
      </c>
      <c r="C133" s="12" t="s">
        <v>36</v>
      </c>
      <c r="D133" s="20"/>
      <c r="E133" s="12" t="s">
        <v>251</v>
      </c>
      <c r="F133" s="16">
        <v>460000.0</v>
      </c>
      <c r="G133" s="16">
        <v>12500.0</v>
      </c>
      <c r="H133" s="15">
        <f>'132'!B4</f>
        <v>57632</v>
      </c>
      <c r="I133" s="17">
        <f t="shared" si="1"/>
        <v>70132</v>
      </c>
      <c r="J133" s="12" t="s">
        <v>121</v>
      </c>
      <c r="K133" s="21">
        <v>575000.0</v>
      </c>
      <c r="L133" s="12" t="s">
        <v>77</v>
      </c>
      <c r="M133" s="18">
        <f t="shared" si="2"/>
        <v>44868</v>
      </c>
      <c r="N133" s="12" t="s">
        <v>20</v>
      </c>
      <c r="O133" s="12" t="s">
        <v>20</v>
      </c>
    </row>
    <row r="134" ht="22.5" customHeight="1">
      <c r="A134" s="4">
        <v>133.0</v>
      </c>
      <c r="B134" s="4" t="s">
        <v>264</v>
      </c>
      <c r="C134" s="4" t="s">
        <v>36</v>
      </c>
      <c r="D134" s="49"/>
      <c r="E134" s="49"/>
      <c r="F134" s="6">
        <v>718000.0</v>
      </c>
      <c r="G134" s="7"/>
      <c r="H134" s="7">
        <f>'133'!B4</f>
        <v>257992</v>
      </c>
      <c r="I134" s="8">
        <f t="shared" si="1"/>
        <v>257992</v>
      </c>
      <c r="J134" s="4" t="s">
        <v>265</v>
      </c>
      <c r="K134" s="9">
        <v>870000.0</v>
      </c>
      <c r="L134" s="4" t="s">
        <v>266</v>
      </c>
      <c r="M134" s="10">
        <f t="shared" si="2"/>
        <v>-105992</v>
      </c>
      <c r="N134" s="4" t="s">
        <v>20</v>
      </c>
      <c r="O134" s="4" t="s">
        <v>20</v>
      </c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</row>
    <row r="135" ht="22.5" customHeight="1">
      <c r="A135" s="12">
        <v>134.0</v>
      </c>
      <c r="B135" s="12" t="s">
        <v>267</v>
      </c>
      <c r="C135" s="12" t="s">
        <v>16</v>
      </c>
      <c r="D135" s="20"/>
      <c r="E135" s="12" t="s">
        <v>268</v>
      </c>
      <c r="F135" s="15"/>
      <c r="G135" s="15"/>
      <c r="H135" s="15">
        <f>'134'!B4</f>
        <v>11200</v>
      </c>
      <c r="I135" s="17">
        <f t="shared" si="1"/>
        <v>11200</v>
      </c>
      <c r="J135" s="12" t="s">
        <v>269</v>
      </c>
      <c r="K135" s="18"/>
      <c r="L135" s="12" t="s">
        <v>98</v>
      </c>
      <c r="M135" s="18">
        <f t="shared" si="2"/>
        <v>-11200</v>
      </c>
      <c r="N135" s="12" t="s">
        <v>20</v>
      </c>
      <c r="O135" s="12" t="s">
        <v>20</v>
      </c>
    </row>
    <row r="136" ht="22.5" customHeight="1">
      <c r="A136" s="12">
        <v>135.0</v>
      </c>
      <c r="B136" s="12" t="s">
        <v>270</v>
      </c>
      <c r="C136" s="12" t="s">
        <v>49</v>
      </c>
      <c r="D136" s="20"/>
      <c r="E136" s="12" t="s">
        <v>268</v>
      </c>
      <c r="F136" s="15"/>
      <c r="G136" s="15"/>
      <c r="H136" s="15">
        <f>'135'!B4</f>
        <v>28530</v>
      </c>
      <c r="I136" s="17">
        <f t="shared" si="1"/>
        <v>28530</v>
      </c>
      <c r="J136" s="12" t="s">
        <v>187</v>
      </c>
      <c r="K136" s="18"/>
      <c r="L136" s="12" t="s">
        <v>100</v>
      </c>
      <c r="M136" s="18">
        <f t="shared" si="2"/>
        <v>-28530</v>
      </c>
      <c r="N136" s="12" t="s">
        <v>20</v>
      </c>
      <c r="O136" s="12" t="s">
        <v>20</v>
      </c>
    </row>
    <row r="137" ht="22.5" customHeight="1">
      <c r="A137" s="58">
        <v>136.0</v>
      </c>
      <c r="B137" s="58" t="s">
        <v>271</v>
      </c>
      <c r="C137" s="59"/>
      <c r="D137" s="60"/>
      <c r="E137" s="60"/>
      <c r="F137" s="61"/>
      <c r="G137" s="61"/>
      <c r="H137" s="61">
        <f>'136'!B4</f>
        <v>35537</v>
      </c>
      <c r="I137" s="62">
        <f t="shared" si="1"/>
        <v>35537</v>
      </c>
      <c r="J137" s="63">
        <v>45658.0</v>
      </c>
      <c r="K137" s="64"/>
      <c r="L137" s="67"/>
      <c r="M137" s="18">
        <f t="shared" si="2"/>
        <v>-35537</v>
      </c>
      <c r="N137" s="12" t="s">
        <v>20</v>
      </c>
      <c r="O137" s="12" t="s">
        <v>20</v>
      </c>
      <c r="P137" s="65"/>
      <c r="Q137" s="65"/>
      <c r="R137" s="65"/>
      <c r="S137" s="65"/>
      <c r="T137" s="65"/>
      <c r="U137" s="65"/>
      <c r="V137" s="65"/>
      <c r="W137" s="65"/>
      <c r="X137" s="65"/>
      <c r="Y137" s="65"/>
      <c r="Z137" s="65"/>
      <c r="AA137" s="65"/>
      <c r="AB137" s="65"/>
    </row>
    <row r="138" ht="22.5" customHeight="1">
      <c r="A138" s="12">
        <v>137.0</v>
      </c>
      <c r="B138" s="12" t="s">
        <v>272</v>
      </c>
      <c r="C138" s="12" t="s">
        <v>16</v>
      </c>
      <c r="D138" s="20"/>
      <c r="E138" s="12" t="s">
        <v>268</v>
      </c>
      <c r="F138" s="15"/>
      <c r="G138" s="15"/>
      <c r="H138" s="15">
        <f>'137'!B4</f>
        <v>51060</v>
      </c>
      <c r="I138" s="17">
        <f t="shared" si="1"/>
        <v>51060</v>
      </c>
      <c r="J138" s="12" t="s">
        <v>187</v>
      </c>
      <c r="K138" s="18"/>
      <c r="L138" s="12" t="s">
        <v>100</v>
      </c>
      <c r="M138" s="18">
        <f t="shared" si="2"/>
        <v>-51060</v>
      </c>
      <c r="N138" s="12" t="s">
        <v>20</v>
      </c>
      <c r="O138" s="12" t="s">
        <v>20</v>
      </c>
    </row>
    <row r="139" ht="22.5" customHeight="1">
      <c r="A139" s="12">
        <v>138.0</v>
      </c>
      <c r="B139" s="12" t="s">
        <v>273</v>
      </c>
      <c r="C139" s="12" t="s">
        <v>32</v>
      </c>
      <c r="D139" s="20"/>
      <c r="E139" s="12" t="s">
        <v>268</v>
      </c>
      <c r="F139" s="16">
        <v>535000.0</v>
      </c>
      <c r="G139" s="16">
        <v>0.0</v>
      </c>
      <c r="H139" s="15">
        <f>'138'!B4</f>
        <v>41305</v>
      </c>
      <c r="I139" s="17">
        <f t="shared" si="1"/>
        <v>41305</v>
      </c>
      <c r="J139" s="12" t="s">
        <v>187</v>
      </c>
      <c r="K139" s="21">
        <v>620000.0</v>
      </c>
      <c r="L139" s="12" t="s">
        <v>59</v>
      </c>
      <c r="M139" s="18">
        <f t="shared" si="2"/>
        <v>43695</v>
      </c>
      <c r="N139" s="12" t="s">
        <v>20</v>
      </c>
      <c r="O139" s="12" t="s">
        <v>20</v>
      </c>
    </row>
    <row r="140" ht="22.5" customHeight="1">
      <c r="A140" s="12">
        <v>139.0</v>
      </c>
      <c r="B140" s="12" t="s">
        <v>274</v>
      </c>
      <c r="C140" s="12" t="s">
        <v>24</v>
      </c>
      <c r="D140" s="20"/>
      <c r="E140" s="12" t="s">
        <v>121</v>
      </c>
      <c r="F140" s="15"/>
      <c r="G140" s="15"/>
      <c r="H140" s="15">
        <f>'139'!B4</f>
        <v>10500</v>
      </c>
      <c r="I140" s="17">
        <f t="shared" si="1"/>
        <v>10500</v>
      </c>
      <c r="J140" s="12" t="s">
        <v>187</v>
      </c>
      <c r="K140" s="21" t="s">
        <v>275</v>
      </c>
      <c r="L140" s="12" t="s">
        <v>276</v>
      </c>
      <c r="M140" s="19" t="str">
        <f t="shared" si="2"/>
        <v>#VALUE!</v>
      </c>
      <c r="N140" s="12" t="s">
        <v>20</v>
      </c>
      <c r="O140" s="12" t="s">
        <v>20</v>
      </c>
    </row>
    <row r="141" ht="22.5" customHeight="1">
      <c r="A141" s="58">
        <v>140.0</v>
      </c>
      <c r="B141" s="58" t="s">
        <v>277</v>
      </c>
      <c r="C141" s="59"/>
      <c r="D141" s="60"/>
      <c r="E141" s="60"/>
      <c r="F141" s="61"/>
      <c r="G141" s="61"/>
      <c r="H141" s="61">
        <f>'140'!B4</f>
        <v>690</v>
      </c>
      <c r="I141" s="62">
        <f t="shared" si="1"/>
        <v>690</v>
      </c>
      <c r="J141" s="63">
        <v>45658.0</v>
      </c>
      <c r="K141" s="64"/>
      <c r="L141" s="67"/>
      <c r="M141" s="18">
        <f t="shared" si="2"/>
        <v>-690</v>
      </c>
      <c r="N141" s="12" t="s">
        <v>20</v>
      </c>
      <c r="O141" s="12" t="s">
        <v>278</v>
      </c>
      <c r="P141" s="65"/>
      <c r="Q141" s="65"/>
      <c r="R141" s="65"/>
      <c r="S141" s="65"/>
      <c r="T141" s="65"/>
      <c r="U141" s="65"/>
      <c r="V141" s="65"/>
      <c r="W141" s="65"/>
      <c r="X141" s="65"/>
      <c r="Y141" s="65"/>
      <c r="Z141" s="65"/>
      <c r="AA141" s="65"/>
      <c r="AB141" s="65"/>
    </row>
    <row r="142" ht="22.5" customHeight="1">
      <c r="A142" s="4">
        <v>141.0</v>
      </c>
      <c r="B142" s="4" t="s">
        <v>279</v>
      </c>
      <c r="C142" s="4" t="s">
        <v>26</v>
      </c>
      <c r="D142" s="5"/>
      <c r="E142" s="4" t="s">
        <v>209</v>
      </c>
      <c r="F142" s="6">
        <v>125000.0</v>
      </c>
      <c r="G142" s="6">
        <v>5000.0</v>
      </c>
      <c r="H142" s="7">
        <f>'141'!B4</f>
        <v>48980</v>
      </c>
      <c r="I142" s="8">
        <f t="shared" si="1"/>
        <v>53980</v>
      </c>
      <c r="J142" s="4" t="s">
        <v>280</v>
      </c>
      <c r="K142" s="9">
        <v>250000.0</v>
      </c>
      <c r="L142" s="4" t="s">
        <v>228</v>
      </c>
      <c r="M142" s="18">
        <f t="shared" si="2"/>
        <v>71020</v>
      </c>
      <c r="N142" s="12" t="s">
        <v>20</v>
      </c>
      <c r="O142" s="12" t="s">
        <v>20</v>
      </c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</row>
    <row r="143" ht="22.5" customHeight="1">
      <c r="A143" s="4">
        <v>142.0</v>
      </c>
      <c r="B143" s="4" t="s">
        <v>281</v>
      </c>
      <c r="C143" s="4" t="s">
        <v>43</v>
      </c>
      <c r="D143" s="5"/>
      <c r="E143" s="4" t="s">
        <v>253</v>
      </c>
      <c r="F143" s="6">
        <v>227900.0</v>
      </c>
      <c r="G143" s="6">
        <v>23000.0</v>
      </c>
      <c r="H143" s="7">
        <f>'142'!B4</f>
        <v>25690</v>
      </c>
      <c r="I143" s="8">
        <f t="shared" si="1"/>
        <v>48690</v>
      </c>
      <c r="J143" s="4" t="s">
        <v>97</v>
      </c>
      <c r="K143" s="9">
        <v>295000.0</v>
      </c>
      <c r="L143" s="4" t="s">
        <v>70</v>
      </c>
      <c r="M143" s="18">
        <f t="shared" si="2"/>
        <v>18410</v>
      </c>
      <c r="N143" s="12" t="s">
        <v>20</v>
      </c>
      <c r="O143" s="12" t="s">
        <v>20</v>
      </c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</row>
    <row r="144" ht="22.5" customHeight="1">
      <c r="A144" s="4">
        <v>143.0</v>
      </c>
      <c r="B144" s="4" t="s">
        <v>282</v>
      </c>
      <c r="C144" s="4" t="s">
        <v>16</v>
      </c>
      <c r="D144" s="5"/>
      <c r="E144" s="4" t="s">
        <v>192</v>
      </c>
      <c r="F144" s="7"/>
      <c r="G144" s="7"/>
      <c r="H144" s="7">
        <f>'143'!B4</f>
        <v>38709</v>
      </c>
      <c r="I144" s="8">
        <f t="shared" si="1"/>
        <v>38709</v>
      </c>
      <c r="J144" s="4" t="s">
        <v>283</v>
      </c>
      <c r="K144" s="9">
        <v>640000.0</v>
      </c>
      <c r="L144" s="4" t="s">
        <v>284</v>
      </c>
      <c r="M144" s="18">
        <f t="shared" si="2"/>
        <v>601291</v>
      </c>
      <c r="N144" s="12" t="s">
        <v>20</v>
      </c>
      <c r="O144" s="12" t="s">
        <v>20</v>
      </c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  <c r="AB144" s="11"/>
    </row>
    <row r="145" ht="22.5" customHeight="1">
      <c r="A145" s="12">
        <v>144.0</v>
      </c>
      <c r="B145" s="12" t="s">
        <v>285</v>
      </c>
      <c r="C145" s="12" t="s">
        <v>51</v>
      </c>
      <c r="D145" s="14"/>
      <c r="E145" s="14"/>
      <c r="F145" s="16">
        <v>330000.0</v>
      </c>
      <c r="G145" s="16">
        <v>10000.0</v>
      </c>
      <c r="H145" s="15">
        <f>'144'!B4</f>
        <v>71695.4</v>
      </c>
      <c r="I145" s="17">
        <f t="shared" si="1"/>
        <v>81695.4</v>
      </c>
      <c r="J145" s="12" t="s">
        <v>286</v>
      </c>
      <c r="K145" s="21">
        <v>460000.0</v>
      </c>
      <c r="L145" s="12" t="s">
        <v>122</v>
      </c>
      <c r="M145" s="18">
        <f t="shared" si="2"/>
        <v>48304.6</v>
      </c>
      <c r="N145" s="12" t="s">
        <v>20</v>
      </c>
      <c r="O145" s="12" t="s">
        <v>20</v>
      </c>
    </row>
    <row r="146" ht="22.5" customHeight="1">
      <c r="A146" s="12">
        <v>145.0</v>
      </c>
      <c r="B146" s="12" t="s">
        <v>287</v>
      </c>
      <c r="C146" s="12" t="s">
        <v>49</v>
      </c>
      <c r="D146" s="20"/>
      <c r="E146" s="12" t="s">
        <v>288</v>
      </c>
      <c r="F146" s="16">
        <v>580000.0</v>
      </c>
      <c r="G146" s="16">
        <v>5000.0</v>
      </c>
      <c r="H146" s="15">
        <f>'145'!B4</f>
        <v>13822</v>
      </c>
      <c r="I146" s="17">
        <f t="shared" si="1"/>
        <v>18822</v>
      </c>
      <c r="J146" s="12" t="s">
        <v>288</v>
      </c>
      <c r="K146" s="21">
        <v>640000.0</v>
      </c>
      <c r="L146" s="12" t="s">
        <v>59</v>
      </c>
      <c r="M146" s="18">
        <f t="shared" si="2"/>
        <v>41178</v>
      </c>
      <c r="N146" s="12" t="s">
        <v>20</v>
      </c>
      <c r="O146" s="12" t="s">
        <v>20</v>
      </c>
    </row>
    <row r="147" ht="22.5" customHeight="1">
      <c r="A147" s="4">
        <v>146.0</v>
      </c>
      <c r="B147" s="4" t="s">
        <v>289</v>
      </c>
      <c r="C147" s="4" t="s">
        <v>290</v>
      </c>
      <c r="D147" s="5"/>
      <c r="E147" s="4" t="s">
        <v>291</v>
      </c>
      <c r="F147" s="6">
        <v>501000.0</v>
      </c>
      <c r="G147" s="6">
        <v>1000.0</v>
      </c>
      <c r="H147" s="7">
        <f>'146'!B4</f>
        <v>23040</v>
      </c>
      <c r="I147" s="8">
        <f t="shared" si="1"/>
        <v>24040</v>
      </c>
      <c r="J147" s="4" t="s">
        <v>163</v>
      </c>
      <c r="K147" s="9">
        <v>550000.0</v>
      </c>
      <c r="L147" s="4" t="s">
        <v>57</v>
      </c>
      <c r="M147" s="10">
        <f t="shared" si="2"/>
        <v>24960</v>
      </c>
      <c r="N147" s="4" t="s">
        <v>20</v>
      </c>
      <c r="O147" s="4" t="s">
        <v>20</v>
      </c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</row>
    <row r="148" ht="22.5" customHeight="1">
      <c r="A148" s="4">
        <v>147.0</v>
      </c>
      <c r="B148" s="4" t="s">
        <v>292</v>
      </c>
      <c r="C148" s="4" t="s">
        <v>293</v>
      </c>
      <c r="D148" s="5"/>
      <c r="E148" s="4" t="s">
        <v>294</v>
      </c>
      <c r="F148" s="6">
        <v>251000.0</v>
      </c>
      <c r="G148" s="6">
        <v>1150.0</v>
      </c>
      <c r="H148" s="7">
        <f>'147'!B4</f>
        <v>65055</v>
      </c>
      <c r="I148" s="8">
        <f t="shared" si="1"/>
        <v>66205</v>
      </c>
      <c r="J148" s="4" t="s">
        <v>103</v>
      </c>
      <c r="K148" s="9">
        <v>335000.0</v>
      </c>
      <c r="L148" s="4" t="s">
        <v>203</v>
      </c>
      <c r="M148" s="18">
        <f t="shared" si="2"/>
        <v>17795</v>
      </c>
      <c r="N148" s="12" t="s">
        <v>20</v>
      </c>
      <c r="O148" s="12" t="s">
        <v>20</v>
      </c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  <c r="AB148" s="11"/>
    </row>
    <row r="149" ht="22.5" customHeight="1">
      <c r="A149" s="4">
        <v>148.0</v>
      </c>
      <c r="B149" s="4" t="s">
        <v>295</v>
      </c>
      <c r="C149" s="4" t="s">
        <v>16</v>
      </c>
      <c r="D149" s="5"/>
      <c r="E149" s="4" t="s">
        <v>296</v>
      </c>
      <c r="F149" s="6">
        <v>306500.0</v>
      </c>
      <c r="G149" s="6">
        <v>0.0</v>
      </c>
      <c r="H149" s="7">
        <f>'148'!B4</f>
        <v>36420</v>
      </c>
      <c r="I149" s="8">
        <f t="shared" si="1"/>
        <v>36420</v>
      </c>
      <c r="J149" s="4" t="s">
        <v>280</v>
      </c>
      <c r="K149" s="9">
        <v>375000.0</v>
      </c>
      <c r="L149" s="4" t="s">
        <v>19</v>
      </c>
      <c r="M149" s="18">
        <f t="shared" si="2"/>
        <v>32080</v>
      </c>
      <c r="N149" s="12" t="s">
        <v>20</v>
      </c>
      <c r="O149" s="12" t="s">
        <v>20</v>
      </c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  <c r="AB149" s="11"/>
    </row>
    <row r="150" ht="22.5" customHeight="1">
      <c r="A150" s="58">
        <v>149.0</v>
      </c>
      <c r="B150" s="58" t="s">
        <v>297</v>
      </c>
      <c r="C150" s="59"/>
      <c r="D150" s="60"/>
      <c r="E150" s="60"/>
      <c r="F150" s="61"/>
      <c r="G150" s="61"/>
      <c r="H150" s="61">
        <f>'149'!B4</f>
        <v>600</v>
      </c>
      <c r="I150" s="71">
        <f t="shared" si="1"/>
        <v>600</v>
      </c>
      <c r="J150" s="63">
        <v>45658.0</v>
      </c>
      <c r="K150" s="64"/>
      <c r="L150" s="67"/>
      <c r="M150" s="18">
        <f t="shared" si="2"/>
        <v>-600</v>
      </c>
      <c r="N150" s="12" t="s">
        <v>20</v>
      </c>
      <c r="O150" s="12" t="s">
        <v>20</v>
      </c>
      <c r="P150" s="65"/>
      <c r="Q150" s="65"/>
      <c r="R150" s="65"/>
      <c r="S150" s="65"/>
      <c r="T150" s="65"/>
      <c r="U150" s="65"/>
      <c r="V150" s="65"/>
      <c r="W150" s="65"/>
      <c r="X150" s="65"/>
      <c r="Y150" s="65"/>
      <c r="Z150" s="65"/>
      <c r="AA150" s="65"/>
      <c r="AB150" s="65"/>
    </row>
    <row r="151" ht="22.5" customHeight="1">
      <c r="A151" s="4">
        <v>150.0</v>
      </c>
      <c r="B151" s="4" t="s">
        <v>298</v>
      </c>
      <c r="C151" s="4" t="s">
        <v>16</v>
      </c>
      <c r="D151" s="5"/>
      <c r="E151" s="4" t="s">
        <v>299</v>
      </c>
      <c r="F151" s="6">
        <v>580000.0</v>
      </c>
      <c r="G151" s="6">
        <v>2000.0</v>
      </c>
      <c r="H151" s="7">
        <f>'150'!B4</f>
        <v>8690</v>
      </c>
      <c r="I151" s="72">
        <f t="shared" si="1"/>
        <v>10690</v>
      </c>
      <c r="J151" s="4" t="s">
        <v>300</v>
      </c>
      <c r="K151" s="9">
        <v>625000.0</v>
      </c>
      <c r="L151" s="4" t="s">
        <v>98</v>
      </c>
      <c r="M151" s="18">
        <f t="shared" si="2"/>
        <v>34310</v>
      </c>
      <c r="N151" s="12" t="s">
        <v>20</v>
      </c>
      <c r="O151" s="12" t="s">
        <v>20</v>
      </c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  <c r="AB151" s="11"/>
    </row>
    <row r="152" ht="22.5" customHeight="1">
      <c r="A152" s="4">
        <v>151.0</v>
      </c>
      <c r="B152" s="4" t="s">
        <v>301</v>
      </c>
      <c r="C152" s="4" t="s">
        <v>36</v>
      </c>
      <c r="D152" s="5"/>
      <c r="E152" s="4" t="s">
        <v>243</v>
      </c>
      <c r="F152" s="6">
        <v>480000.0</v>
      </c>
      <c r="G152" s="6">
        <v>12500.0</v>
      </c>
      <c r="H152" s="7">
        <f>'151'!B4</f>
        <v>61890</v>
      </c>
      <c r="I152" s="72">
        <f t="shared" si="1"/>
        <v>74390</v>
      </c>
      <c r="J152" s="4" t="s">
        <v>248</v>
      </c>
      <c r="K152" s="9">
        <v>580000.0</v>
      </c>
      <c r="L152" s="4" t="s">
        <v>147</v>
      </c>
      <c r="M152" s="10">
        <f t="shared" si="2"/>
        <v>25610</v>
      </c>
      <c r="N152" s="4" t="s">
        <v>302</v>
      </c>
      <c r="O152" s="4" t="s">
        <v>20</v>
      </c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  <c r="AB152" s="11"/>
    </row>
    <row r="153" ht="22.5" customHeight="1">
      <c r="A153" s="12">
        <v>152.0</v>
      </c>
      <c r="B153" s="12" t="s">
        <v>303</v>
      </c>
      <c r="C153" s="12" t="s">
        <v>47</v>
      </c>
      <c r="D153" s="20"/>
      <c r="E153" s="12" t="s">
        <v>296</v>
      </c>
      <c r="F153" s="16">
        <v>312000.0</v>
      </c>
      <c r="G153" s="16">
        <v>0.0</v>
      </c>
      <c r="H153" s="15">
        <f>'152'!B4</f>
        <v>17310</v>
      </c>
      <c r="I153" s="73">
        <f t="shared" si="1"/>
        <v>17310</v>
      </c>
      <c r="J153" s="12" t="s">
        <v>97</v>
      </c>
      <c r="K153" s="21">
        <v>350000.0</v>
      </c>
      <c r="L153" s="12" t="s">
        <v>119</v>
      </c>
      <c r="M153" s="18">
        <f t="shared" si="2"/>
        <v>20690</v>
      </c>
      <c r="N153" s="12" t="s">
        <v>20</v>
      </c>
      <c r="O153" s="12" t="s">
        <v>20</v>
      </c>
    </row>
    <row r="154" ht="22.5" customHeight="1">
      <c r="A154" s="58">
        <v>153.0</v>
      </c>
      <c r="B154" s="58" t="s">
        <v>304</v>
      </c>
      <c r="C154" s="58" t="s">
        <v>26</v>
      </c>
      <c r="D154" s="60"/>
      <c r="E154" s="60"/>
      <c r="F154" s="61"/>
      <c r="G154" s="61"/>
      <c r="H154" s="61">
        <f>'153'!B4</f>
        <v>3300</v>
      </c>
      <c r="I154" s="71">
        <f t="shared" si="1"/>
        <v>3300</v>
      </c>
      <c r="J154" s="63">
        <v>45658.0</v>
      </c>
      <c r="K154" s="64"/>
      <c r="L154" s="58" t="s">
        <v>119</v>
      </c>
      <c r="M154" s="18">
        <f t="shared" si="2"/>
        <v>-3300</v>
      </c>
      <c r="N154" s="12" t="s">
        <v>20</v>
      </c>
      <c r="O154" s="12" t="s">
        <v>20</v>
      </c>
      <c r="P154" s="65"/>
      <c r="Q154" s="65"/>
      <c r="R154" s="65"/>
      <c r="S154" s="65"/>
      <c r="T154" s="65"/>
      <c r="U154" s="65"/>
      <c r="V154" s="65"/>
      <c r="W154" s="65"/>
      <c r="X154" s="65"/>
      <c r="Y154" s="65"/>
      <c r="Z154" s="65"/>
      <c r="AA154" s="65"/>
      <c r="AB154" s="65"/>
    </row>
    <row r="155" ht="22.5" customHeight="1">
      <c r="A155" s="12">
        <v>154.0</v>
      </c>
      <c r="B155" s="12" t="s">
        <v>305</v>
      </c>
      <c r="C155" s="12" t="s">
        <v>49</v>
      </c>
      <c r="D155" s="20"/>
      <c r="E155" s="12" t="s">
        <v>299</v>
      </c>
      <c r="F155" s="16">
        <v>450000.0</v>
      </c>
      <c r="G155" s="16">
        <v>0.0</v>
      </c>
      <c r="H155" s="15">
        <f>'154'!B4</f>
        <v>20520</v>
      </c>
      <c r="I155" s="73">
        <f t="shared" si="1"/>
        <v>20520</v>
      </c>
      <c r="J155" s="12" t="s">
        <v>97</v>
      </c>
      <c r="K155" s="21">
        <v>495000.0</v>
      </c>
      <c r="L155" s="12" t="s">
        <v>59</v>
      </c>
      <c r="M155" s="18">
        <f t="shared" si="2"/>
        <v>24480</v>
      </c>
      <c r="N155" s="12" t="s">
        <v>20</v>
      </c>
      <c r="O155" s="12" t="s">
        <v>20</v>
      </c>
    </row>
    <row r="156" ht="22.5" customHeight="1">
      <c r="A156" s="12">
        <v>155.0</v>
      </c>
      <c r="B156" s="12" t="s">
        <v>306</v>
      </c>
      <c r="C156" s="12" t="s">
        <v>49</v>
      </c>
      <c r="D156" s="20"/>
      <c r="E156" s="12" t="s">
        <v>307</v>
      </c>
      <c r="F156" s="16">
        <v>200000.0</v>
      </c>
      <c r="G156" s="16">
        <v>0.0</v>
      </c>
      <c r="H156" s="15">
        <f>'155'!B4</f>
        <v>5300</v>
      </c>
      <c r="I156" s="73">
        <f t="shared" si="1"/>
        <v>5300</v>
      </c>
      <c r="J156" s="12" t="s">
        <v>97</v>
      </c>
      <c r="K156" s="21">
        <v>225000.0</v>
      </c>
      <c r="L156" s="12" t="s">
        <v>308</v>
      </c>
      <c r="M156" s="18">
        <f t="shared" si="2"/>
        <v>19700</v>
      </c>
      <c r="N156" s="12" t="s">
        <v>20</v>
      </c>
      <c r="O156" s="12" t="s">
        <v>20</v>
      </c>
    </row>
    <row r="157" ht="22.5" customHeight="1">
      <c r="A157" s="12">
        <v>156.0</v>
      </c>
      <c r="B157" s="12" t="s">
        <v>309</v>
      </c>
      <c r="C157" s="12" t="s">
        <v>16</v>
      </c>
      <c r="D157" s="20"/>
      <c r="E157" s="12" t="s">
        <v>310</v>
      </c>
      <c r="F157" s="16">
        <v>560000.0</v>
      </c>
      <c r="G157" s="16">
        <v>0.0</v>
      </c>
      <c r="H157" s="15">
        <f>'156'!B4</f>
        <v>34334</v>
      </c>
      <c r="I157" s="73">
        <f t="shared" si="1"/>
        <v>34334</v>
      </c>
      <c r="J157" s="12" t="s">
        <v>103</v>
      </c>
      <c r="K157" s="21">
        <v>630000.0</v>
      </c>
      <c r="L157" s="12" t="s">
        <v>98</v>
      </c>
      <c r="M157" s="18">
        <f t="shared" si="2"/>
        <v>35666</v>
      </c>
      <c r="N157" s="12" t="s">
        <v>20</v>
      </c>
      <c r="O157" s="12" t="s">
        <v>20</v>
      </c>
    </row>
    <row r="158" ht="22.5" customHeight="1">
      <c r="A158" s="12">
        <v>157.0</v>
      </c>
      <c r="B158" s="12" t="s">
        <v>311</v>
      </c>
      <c r="C158" s="12" t="s">
        <v>49</v>
      </c>
      <c r="D158" s="20"/>
      <c r="E158" s="12" t="s">
        <v>312</v>
      </c>
      <c r="F158" s="16">
        <v>450000.0</v>
      </c>
      <c r="G158" s="16">
        <v>0.0</v>
      </c>
      <c r="H158" s="15">
        <f>'157'!B4</f>
        <v>15100</v>
      </c>
      <c r="I158" s="73">
        <f t="shared" si="1"/>
        <v>15100</v>
      </c>
      <c r="J158" s="12" t="s">
        <v>280</v>
      </c>
      <c r="K158" s="21">
        <v>520000.0</v>
      </c>
      <c r="L158" s="12" t="s">
        <v>313</v>
      </c>
      <c r="M158" s="18">
        <f t="shared" si="2"/>
        <v>54900</v>
      </c>
      <c r="N158" s="12" t="s">
        <v>20</v>
      </c>
      <c r="O158" s="12" t="s">
        <v>20</v>
      </c>
    </row>
    <row r="159" ht="22.5" customHeight="1">
      <c r="A159" s="74">
        <v>158.0</v>
      </c>
      <c r="B159" s="74" t="s">
        <v>314</v>
      </c>
      <c r="C159" s="74" t="s">
        <v>32</v>
      </c>
      <c r="D159" s="75"/>
      <c r="E159" s="74" t="s">
        <v>312</v>
      </c>
      <c r="F159" s="76">
        <v>484000.0</v>
      </c>
      <c r="G159" s="76">
        <v>0.0</v>
      </c>
      <c r="H159" s="77">
        <f>'158'!B4</f>
        <v>24150</v>
      </c>
      <c r="I159" s="78">
        <f t="shared" si="1"/>
        <v>24150</v>
      </c>
      <c r="J159" s="74" t="s">
        <v>280</v>
      </c>
      <c r="K159" s="79">
        <v>525000.0</v>
      </c>
      <c r="L159" s="74" t="s">
        <v>315</v>
      </c>
      <c r="M159" s="80">
        <f t="shared" si="2"/>
        <v>16850</v>
      </c>
      <c r="N159" s="74" t="s">
        <v>20</v>
      </c>
      <c r="O159" s="74" t="s">
        <v>20</v>
      </c>
      <c r="P159" s="81"/>
      <c r="Q159" s="81"/>
      <c r="R159" s="81"/>
      <c r="S159" s="81"/>
      <c r="T159" s="81"/>
      <c r="U159" s="81"/>
      <c r="V159" s="81"/>
      <c r="W159" s="81"/>
      <c r="X159" s="81"/>
      <c r="Y159" s="81"/>
      <c r="Z159" s="81"/>
      <c r="AA159" s="81"/>
      <c r="AB159" s="81"/>
    </row>
    <row r="160" ht="22.5" customHeight="1">
      <c r="A160" s="12">
        <v>159.0</v>
      </c>
      <c r="B160" s="12" t="s">
        <v>316</v>
      </c>
      <c r="C160" s="12" t="s">
        <v>49</v>
      </c>
      <c r="D160" s="20"/>
      <c r="E160" s="12" t="s">
        <v>317</v>
      </c>
      <c r="F160" s="16">
        <v>515000.0</v>
      </c>
      <c r="G160" s="16">
        <v>5810.0</v>
      </c>
      <c r="H160" s="15">
        <f>'159'!B4</f>
        <v>44460</v>
      </c>
      <c r="I160" s="73">
        <f t="shared" si="1"/>
        <v>50270</v>
      </c>
      <c r="J160" s="12" t="s">
        <v>280</v>
      </c>
      <c r="K160" s="21">
        <v>585000.0</v>
      </c>
      <c r="L160" s="12" t="s">
        <v>59</v>
      </c>
      <c r="M160" s="18">
        <f t="shared" si="2"/>
        <v>19730</v>
      </c>
      <c r="N160" s="12" t="s">
        <v>20</v>
      </c>
      <c r="O160" s="12" t="s">
        <v>20</v>
      </c>
    </row>
    <row r="161" ht="22.5" customHeight="1">
      <c r="A161" s="12">
        <v>160.0</v>
      </c>
      <c r="B161" s="12" t="s">
        <v>318</v>
      </c>
      <c r="C161" s="12" t="s">
        <v>32</v>
      </c>
      <c r="D161" s="14"/>
      <c r="E161" s="14"/>
      <c r="F161" s="16">
        <v>240000.0</v>
      </c>
      <c r="G161" s="16">
        <v>1800.0</v>
      </c>
      <c r="H161" s="15">
        <f>'160'!B4</f>
        <v>48705</v>
      </c>
      <c r="I161" s="73">
        <f t="shared" si="1"/>
        <v>50505</v>
      </c>
      <c r="J161" s="12" t="s">
        <v>319</v>
      </c>
      <c r="K161" s="21">
        <v>330000.0</v>
      </c>
      <c r="L161" s="12" t="s">
        <v>320</v>
      </c>
      <c r="M161" s="18">
        <f t="shared" si="2"/>
        <v>39495</v>
      </c>
      <c r="N161" s="12" t="s">
        <v>20</v>
      </c>
      <c r="O161" s="12" t="s">
        <v>20</v>
      </c>
    </row>
    <row r="162" ht="22.5" customHeight="1">
      <c r="A162" s="4">
        <v>161.0</v>
      </c>
      <c r="B162" s="4" t="s">
        <v>321</v>
      </c>
      <c r="C162" s="4" t="s">
        <v>61</v>
      </c>
      <c r="D162" s="5"/>
      <c r="E162" s="4" t="s">
        <v>312</v>
      </c>
      <c r="F162" s="6">
        <v>500000.0</v>
      </c>
      <c r="G162" s="6">
        <v>3000.0</v>
      </c>
      <c r="H162" s="7">
        <f>'161'!B4</f>
        <v>70940</v>
      </c>
      <c r="I162" s="72">
        <f t="shared" si="1"/>
        <v>73940</v>
      </c>
      <c r="J162" s="4" t="s">
        <v>322</v>
      </c>
      <c r="K162" s="9">
        <v>585000.0</v>
      </c>
      <c r="L162" s="4" t="s">
        <v>323</v>
      </c>
      <c r="M162" s="18">
        <f t="shared" si="2"/>
        <v>11060</v>
      </c>
      <c r="N162" s="12" t="s">
        <v>20</v>
      </c>
      <c r="O162" s="12" t="s">
        <v>20</v>
      </c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</row>
    <row r="163" ht="22.5" customHeight="1">
      <c r="A163" s="4">
        <v>162.0</v>
      </c>
      <c r="B163" s="4" t="s">
        <v>324</v>
      </c>
      <c r="C163" s="4" t="s">
        <v>36</v>
      </c>
      <c r="D163" s="5"/>
      <c r="E163" s="4" t="s">
        <v>325</v>
      </c>
      <c r="F163" s="6">
        <v>547000.0</v>
      </c>
      <c r="G163" s="6">
        <v>0.0</v>
      </c>
      <c r="H163" s="7">
        <f>'162'!B4</f>
        <v>42570</v>
      </c>
      <c r="I163" s="72">
        <f t="shared" si="1"/>
        <v>42570</v>
      </c>
      <c r="J163" s="4" t="s">
        <v>103</v>
      </c>
      <c r="K163" s="9">
        <v>590000.0</v>
      </c>
      <c r="L163" s="4" t="s">
        <v>59</v>
      </c>
      <c r="M163" s="18">
        <f t="shared" si="2"/>
        <v>430</v>
      </c>
      <c r="N163" s="12" t="s">
        <v>20</v>
      </c>
      <c r="O163" s="12" t="s">
        <v>20</v>
      </c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  <c r="AB163" s="11"/>
    </row>
    <row r="164" ht="22.5" customHeight="1">
      <c r="A164" s="4">
        <v>163.0</v>
      </c>
      <c r="B164" s="4" t="s">
        <v>326</v>
      </c>
      <c r="C164" s="4" t="s">
        <v>16</v>
      </c>
      <c r="D164" s="5"/>
      <c r="E164" s="4" t="s">
        <v>327</v>
      </c>
      <c r="F164" s="6">
        <v>216500.0</v>
      </c>
      <c r="G164" s="6">
        <v>0.0</v>
      </c>
      <c r="H164" s="7">
        <f>'163'!B4</f>
        <v>44105</v>
      </c>
      <c r="I164" s="72">
        <f t="shared" si="1"/>
        <v>44105</v>
      </c>
      <c r="J164" s="4" t="s">
        <v>103</v>
      </c>
      <c r="K164" s="9">
        <v>290000.0</v>
      </c>
      <c r="L164" s="4" t="s">
        <v>122</v>
      </c>
      <c r="M164" s="18">
        <f t="shared" si="2"/>
        <v>29395</v>
      </c>
      <c r="N164" s="12" t="s">
        <v>20</v>
      </c>
      <c r="O164" s="12" t="s">
        <v>20</v>
      </c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  <c r="AB164" s="11"/>
    </row>
    <row r="165" ht="22.5" customHeight="1">
      <c r="A165" s="4">
        <v>164.0</v>
      </c>
      <c r="B165" s="4" t="s">
        <v>328</v>
      </c>
      <c r="C165" s="4" t="s">
        <v>61</v>
      </c>
      <c r="D165" s="5"/>
      <c r="E165" s="4" t="s">
        <v>102</v>
      </c>
      <c r="F165" s="6">
        <v>0.0</v>
      </c>
      <c r="G165" s="6">
        <v>83672.0</v>
      </c>
      <c r="H165" s="7">
        <f>'164'!B4</f>
        <v>45540</v>
      </c>
      <c r="I165" s="72">
        <f t="shared" si="1"/>
        <v>129212</v>
      </c>
      <c r="J165" s="4" t="s">
        <v>103</v>
      </c>
      <c r="K165" s="10"/>
      <c r="L165" s="4" t="s">
        <v>228</v>
      </c>
      <c r="M165" s="18">
        <f t="shared" si="2"/>
        <v>-129212</v>
      </c>
      <c r="N165" s="12" t="s">
        <v>20</v>
      </c>
      <c r="O165" s="12" t="s">
        <v>20</v>
      </c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  <c r="AB165" s="11"/>
    </row>
    <row r="166" ht="22.5" customHeight="1">
      <c r="A166" s="58">
        <v>165.0</v>
      </c>
      <c r="B166" s="58" t="s">
        <v>329</v>
      </c>
      <c r="C166" s="58" t="s">
        <v>16</v>
      </c>
      <c r="D166" s="60"/>
      <c r="E166" s="60"/>
      <c r="F166" s="66">
        <v>107000.0</v>
      </c>
      <c r="G166" s="66">
        <v>0.0</v>
      </c>
      <c r="H166" s="61">
        <f>'165'!B4</f>
        <v>33767</v>
      </c>
      <c r="I166" s="71">
        <f t="shared" si="1"/>
        <v>33767</v>
      </c>
      <c r="J166" s="63">
        <v>45658.0</v>
      </c>
      <c r="K166" s="64"/>
      <c r="L166" s="58" t="s">
        <v>228</v>
      </c>
      <c r="M166" s="18">
        <f t="shared" si="2"/>
        <v>-140767</v>
      </c>
      <c r="N166" s="12" t="s">
        <v>20</v>
      </c>
      <c r="O166" s="12" t="s">
        <v>20</v>
      </c>
      <c r="P166" s="65"/>
      <c r="Q166" s="65"/>
      <c r="R166" s="65"/>
      <c r="S166" s="65"/>
      <c r="T166" s="65"/>
      <c r="U166" s="65"/>
      <c r="V166" s="65"/>
      <c r="W166" s="65"/>
      <c r="X166" s="65"/>
      <c r="Y166" s="65"/>
      <c r="Z166" s="65"/>
      <c r="AA166" s="65"/>
      <c r="AB166" s="65"/>
    </row>
    <row r="167" ht="22.5" customHeight="1">
      <c r="A167" s="12">
        <v>166.0</v>
      </c>
      <c r="B167" s="12" t="s">
        <v>330</v>
      </c>
      <c r="C167" s="12" t="s">
        <v>49</v>
      </c>
      <c r="D167" s="14"/>
      <c r="E167" s="14"/>
      <c r="F167" s="16">
        <v>245000.0</v>
      </c>
      <c r="G167" s="16">
        <v>0.0</v>
      </c>
      <c r="H167" s="15">
        <f>'166'!B4</f>
        <v>32790</v>
      </c>
      <c r="I167" s="73">
        <f t="shared" si="1"/>
        <v>32790</v>
      </c>
      <c r="J167" s="12" t="s">
        <v>103</v>
      </c>
      <c r="K167" s="21">
        <v>295000.0</v>
      </c>
      <c r="L167" s="12" t="s">
        <v>122</v>
      </c>
      <c r="M167" s="18">
        <f t="shared" si="2"/>
        <v>17210</v>
      </c>
      <c r="N167" s="12" t="s">
        <v>20</v>
      </c>
      <c r="O167" s="12" t="s">
        <v>20</v>
      </c>
    </row>
    <row r="168" ht="22.5" customHeight="1">
      <c r="A168" s="4">
        <v>167.0</v>
      </c>
      <c r="B168" s="4" t="s">
        <v>331</v>
      </c>
      <c r="C168" s="4" t="s">
        <v>61</v>
      </c>
      <c r="D168" s="49"/>
      <c r="E168" s="49"/>
      <c r="F168" s="6">
        <v>480000.0</v>
      </c>
      <c r="G168" s="6">
        <v>8830.0</v>
      </c>
      <c r="H168" s="7">
        <f>'167'!B4</f>
        <v>58490</v>
      </c>
      <c r="I168" s="72">
        <f t="shared" si="1"/>
        <v>67320</v>
      </c>
      <c r="J168" s="4" t="s">
        <v>332</v>
      </c>
      <c r="K168" s="9">
        <v>560000.0</v>
      </c>
      <c r="L168" s="4" t="s">
        <v>59</v>
      </c>
      <c r="M168" s="10">
        <f t="shared" si="2"/>
        <v>12680</v>
      </c>
      <c r="N168" s="12" t="s">
        <v>20</v>
      </c>
      <c r="O168" s="12" t="s">
        <v>20</v>
      </c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</row>
    <row r="169" ht="22.5" customHeight="1">
      <c r="A169" s="4">
        <v>168.0</v>
      </c>
      <c r="B169" s="4" t="s">
        <v>333</v>
      </c>
      <c r="C169" s="4" t="s">
        <v>16</v>
      </c>
      <c r="D169" s="5"/>
      <c r="E169" s="4" t="s">
        <v>334</v>
      </c>
      <c r="F169" s="6">
        <v>525500.0</v>
      </c>
      <c r="G169" s="6">
        <v>0.0</v>
      </c>
      <c r="H169" s="7">
        <f>'168'!B4</f>
        <v>6870</v>
      </c>
      <c r="I169" s="72">
        <f t="shared" si="1"/>
        <v>6870</v>
      </c>
      <c r="J169" s="4" t="s">
        <v>335</v>
      </c>
      <c r="K169" s="9">
        <v>540000.0</v>
      </c>
      <c r="L169" s="4" t="s">
        <v>127</v>
      </c>
      <c r="M169" s="10">
        <f t="shared" si="2"/>
        <v>7630</v>
      </c>
      <c r="N169" s="4" t="s">
        <v>20</v>
      </c>
      <c r="O169" s="4" t="s">
        <v>20</v>
      </c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  <c r="AB169" s="11"/>
    </row>
    <row r="170" ht="22.5" customHeight="1">
      <c r="A170" s="12">
        <v>169.0</v>
      </c>
      <c r="B170" s="12" t="s">
        <v>336</v>
      </c>
      <c r="C170" s="12" t="s">
        <v>16</v>
      </c>
      <c r="D170" s="14"/>
      <c r="E170" s="14"/>
      <c r="F170" s="16">
        <v>281500.0</v>
      </c>
      <c r="G170" s="16">
        <v>0.0</v>
      </c>
      <c r="H170" s="15">
        <f>'169'!B4</f>
        <v>21400</v>
      </c>
      <c r="I170" s="73">
        <f t="shared" si="1"/>
        <v>21400</v>
      </c>
      <c r="J170" s="12" t="s">
        <v>103</v>
      </c>
      <c r="K170" s="21">
        <v>330000.0</v>
      </c>
      <c r="L170" s="12" t="s">
        <v>122</v>
      </c>
      <c r="M170" s="18">
        <f t="shared" si="2"/>
        <v>27100</v>
      </c>
      <c r="N170" s="12" t="s">
        <v>20</v>
      </c>
      <c r="O170" s="12" t="s">
        <v>20</v>
      </c>
    </row>
    <row r="171" ht="22.5" customHeight="1">
      <c r="A171" s="4">
        <v>170.0</v>
      </c>
      <c r="B171" s="4" t="s">
        <v>337</v>
      </c>
      <c r="C171" s="4" t="s">
        <v>24</v>
      </c>
      <c r="D171" s="49"/>
      <c r="E171" s="49"/>
      <c r="F171" s="6">
        <v>275000.0</v>
      </c>
      <c r="G171" s="6">
        <v>5000.0</v>
      </c>
      <c r="H171" s="7">
        <f>'170'!B4</f>
        <v>5550</v>
      </c>
      <c r="I171" s="72">
        <f t="shared" si="1"/>
        <v>10550</v>
      </c>
      <c r="J171" s="4" t="s">
        <v>338</v>
      </c>
      <c r="K171" s="9">
        <v>325000.0</v>
      </c>
      <c r="L171" s="4" t="s">
        <v>119</v>
      </c>
      <c r="M171" s="18">
        <f t="shared" si="2"/>
        <v>39450</v>
      </c>
      <c r="N171" s="12" t="s">
        <v>20</v>
      </c>
      <c r="O171" s="12" t="s">
        <v>20</v>
      </c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  <c r="AB171" s="11"/>
    </row>
    <row r="172" ht="22.5" customHeight="1">
      <c r="A172" s="12">
        <v>171.0</v>
      </c>
      <c r="B172" s="12" t="s">
        <v>339</v>
      </c>
      <c r="C172" s="12" t="s">
        <v>49</v>
      </c>
      <c r="D172" s="14"/>
      <c r="E172" s="14"/>
      <c r="F172" s="16">
        <v>555500.0</v>
      </c>
      <c r="G172" s="16">
        <v>1000.0</v>
      </c>
      <c r="H172" s="15">
        <f>'171'!B4</f>
        <v>18370</v>
      </c>
      <c r="I172" s="73">
        <f t="shared" si="1"/>
        <v>19370</v>
      </c>
      <c r="J172" s="12" t="s">
        <v>103</v>
      </c>
      <c r="K172" s="21">
        <v>620000.0</v>
      </c>
      <c r="L172" s="12" t="s">
        <v>59</v>
      </c>
      <c r="M172" s="18">
        <f t="shared" si="2"/>
        <v>45130</v>
      </c>
      <c r="N172" s="12" t="s">
        <v>20</v>
      </c>
      <c r="O172" s="12" t="s">
        <v>20</v>
      </c>
    </row>
    <row r="173" ht="22.5" customHeight="1">
      <c r="A173" s="4">
        <v>172.0</v>
      </c>
      <c r="B173" s="4" t="s">
        <v>340</v>
      </c>
      <c r="C173" s="4" t="s">
        <v>32</v>
      </c>
      <c r="D173" s="49"/>
      <c r="E173" s="49"/>
      <c r="F173" s="6">
        <v>250000.0</v>
      </c>
      <c r="G173" s="6">
        <v>0.0</v>
      </c>
      <c r="H173" s="7">
        <f>'172'!B4</f>
        <v>55370</v>
      </c>
      <c r="I173" s="72">
        <f t="shared" si="1"/>
        <v>55370</v>
      </c>
      <c r="J173" s="4" t="s">
        <v>214</v>
      </c>
      <c r="K173" s="9">
        <v>350000.0</v>
      </c>
      <c r="L173" s="4" t="s">
        <v>320</v>
      </c>
      <c r="M173" s="18">
        <f t="shared" si="2"/>
        <v>44630</v>
      </c>
      <c r="N173" s="12" t="s">
        <v>20</v>
      </c>
      <c r="O173" s="12" t="s">
        <v>20</v>
      </c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</row>
    <row r="174" ht="22.5" customHeight="1">
      <c r="A174" s="58">
        <v>173.0</v>
      </c>
      <c r="B174" s="58" t="s">
        <v>341</v>
      </c>
      <c r="C174" s="59"/>
      <c r="D174" s="60"/>
      <c r="E174" s="60"/>
      <c r="F174" s="61"/>
      <c r="G174" s="61"/>
      <c r="H174" s="61">
        <f>'173'!B4</f>
        <v>26846</v>
      </c>
      <c r="I174" s="71">
        <f t="shared" si="1"/>
        <v>26846</v>
      </c>
      <c r="J174" s="63">
        <v>45658.0</v>
      </c>
      <c r="K174" s="64"/>
      <c r="L174" s="58" t="s">
        <v>342</v>
      </c>
      <c r="M174" s="18">
        <f t="shared" si="2"/>
        <v>-26846</v>
      </c>
      <c r="N174" s="12" t="s">
        <v>20</v>
      </c>
      <c r="O174" s="12" t="s">
        <v>20</v>
      </c>
      <c r="P174" s="65"/>
      <c r="Q174" s="65"/>
      <c r="R174" s="65"/>
      <c r="S174" s="65"/>
      <c r="T174" s="65"/>
      <c r="U174" s="65"/>
      <c r="V174" s="65"/>
      <c r="W174" s="65"/>
      <c r="X174" s="65"/>
      <c r="Y174" s="65"/>
      <c r="Z174" s="65"/>
      <c r="AA174" s="65"/>
      <c r="AB174" s="65"/>
    </row>
    <row r="175" ht="22.5" customHeight="1">
      <c r="A175" s="4">
        <v>174.0</v>
      </c>
      <c r="B175" s="4" t="s">
        <v>343</v>
      </c>
      <c r="C175" s="4" t="s">
        <v>16</v>
      </c>
      <c r="D175" s="5"/>
      <c r="E175" s="4" t="s">
        <v>344</v>
      </c>
      <c r="F175" s="6">
        <v>515000.0</v>
      </c>
      <c r="G175" s="6">
        <v>0.0</v>
      </c>
      <c r="H175" s="7">
        <f>'174'!B4</f>
        <v>16190</v>
      </c>
      <c r="I175" s="72">
        <f t="shared" si="1"/>
        <v>16190</v>
      </c>
      <c r="J175" s="4" t="s">
        <v>322</v>
      </c>
      <c r="K175" s="9">
        <v>565000.0</v>
      </c>
      <c r="L175" s="4" t="s">
        <v>82</v>
      </c>
      <c r="M175" s="18">
        <f t="shared" si="2"/>
        <v>33810</v>
      </c>
      <c r="N175" s="12" t="s">
        <v>20</v>
      </c>
      <c r="O175" s="12" t="s">
        <v>20</v>
      </c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  <c r="AB175" s="11"/>
    </row>
    <row r="176" ht="22.5" customHeight="1">
      <c r="A176" s="4">
        <v>175.0</v>
      </c>
      <c r="B176" s="4" t="s">
        <v>345</v>
      </c>
      <c r="C176" s="4" t="s">
        <v>49</v>
      </c>
      <c r="D176" s="5"/>
      <c r="E176" s="4" t="s">
        <v>344</v>
      </c>
      <c r="F176" s="6">
        <v>308500.0</v>
      </c>
      <c r="G176" s="6">
        <v>0.0</v>
      </c>
      <c r="H176" s="7">
        <f>'175'!B4</f>
        <v>11770</v>
      </c>
      <c r="I176" s="72">
        <f t="shared" si="1"/>
        <v>11770</v>
      </c>
      <c r="J176" s="4" t="s">
        <v>322</v>
      </c>
      <c r="K176" s="9">
        <v>325000.0</v>
      </c>
      <c r="L176" s="4" t="s">
        <v>346</v>
      </c>
      <c r="M176" s="18">
        <f t="shared" si="2"/>
        <v>4730</v>
      </c>
      <c r="N176" s="12" t="s">
        <v>20</v>
      </c>
      <c r="O176" s="12" t="s">
        <v>20</v>
      </c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  <c r="AB176" s="11"/>
    </row>
    <row r="177" ht="22.5" customHeight="1">
      <c r="A177" s="4">
        <v>176.0</v>
      </c>
      <c r="B177" s="4" t="s">
        <v>347</v>
      </c>
      <c r="C177" s="4" t="s">
        <v>36</v>
      </c>
      <c r="D177" s="5"/>
      <c r="E177" s="4" t="s">
        <v>103</v>
      </c>
      <c r="F177" s="6">
        <v>150000.0</v>
      </c>
      <c r="G177" s="6">
        <v>15010.0</v>
      </c>
      <c r="H177" s="7">
        <f>'176'!B4</f>
        <v>92170</v>
      </c>
      <c r="I177" s="72">
        <f t="shared" si="1"/>
        <v>107180</v>
      </c>
      <c r="J177" s="4" t="s">
        <v>218</v>
      </c>
      <c r="K177" s="9">
        <v>265000.0</v>
      </c>
      <c r="L177" s="4" t="s">
        <v>348</v>
      </c>
      <c r="M177" s="10">
        <f t="shared" si="2"/>
        <v>7820</v>
      </c>
      <c r="N177" s="4" t="s">
        <v>20</v>
      </c>
      <c r="O177" s="4" t="s">
        <v>20</v>
      </c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  <c r="AB177" s="11"/>
    </row>
    <row r="178" ht="22.5" customHeight="1">
      <c r="A178" s="4">
        <v>177.0</v>
      </c>
      <c r="B178" s="4" t="s">
        <v>349</v>
      </c>
      <c r="C178" s="4" t="s">
        <v>49</v>
      </c>
      <c r="D178" s="5"/>
      <c r="E178" s="4" t="s">
        <v>350</v>
      </c>
      <c r="F178" s="6">
        <v>500000.0</v>
      </c>
      <c r="G178" s="6">
        <v>0.0</v>
      </c>
      <c r="H178" s="7">
        <f>'177'!B4</f>
        <v>18750</v>
      </c>
      <c r="I178" s="72">
        <f t="shared" si="1"/>
        <v>18750</v>
      </c>
      <c r="J178" s="4" t="s">
        <v>248</v>
      </c>
      <c r="K178" s="9">
        <v>535000.0</v>
      </c>
      <c r="L178" s="4" t="s">
        <v>100</v>
      </c>
      <c r="M178" s="10">
        <f t="shared" si="2"/>
        <v>16250</v>
      </c>
      <c r="N178" s="4" t="s">
        <v>20</v>
      </c>
      <c r="O178" s="4" t="s">
        <v>20</v>
      </c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  <c r="AB178" s="11"/>
    </row>
    <row r="179" ht="22.5" customHeight="1">
      <c r="A179" s="4">
        <v>178.0</v>
      </c>
      <c r="B179" s="4" t="s">
        <v>351</v>
      </c>
      <c r="C179" s="4" t="s">
        <v>36</v>
      </c>
      <c r="D179" s="5"/>
      <c r="E179" s="4" t="s">
        <v>352</v>
      </c>
      <c r="F179" s="6">
        <v>573000.0</v>
      </c>
      <c r="G179" s="6">
        <v>0.0</v>
      </c>
      <c r="H179" s="7">
        <f>'178'!B4</f>
        <v>92390</v>
      </c>
      <c r="I179" s="72">
        <f t="shared" si="1"/>
        <v>92390</v>
      </c>
      <c r="J179" s="4" t="s">
        <v>163</v>
      </c>
      <c r="K179" s="9">
        <v>340000.0</v>
      </c>
      <c r="L179" s="4" t="s">
        <v>188</v>
      </c>
      <c r="M179" s="10">
        <f t="shared" si="2"/>
        <v>-325390</v>
      </c>
      <c r="N179" s="4" t="s">
        <v>20</v>
      </c>
      <c r="O179" s="4" t="s">
        <v>20</v>
      </c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  <c r="AB179" s="11"/>
    </row>
    <row r="180" ht="22.5" customHeight="1">
      <c r="A180" s="4">
        <v>179.0</v>
      </c>
      <c r="B180" s="4" t="s">
        <v>353</v>
      </c>
      <c r="C180" s="4" t="s">
        <v>40</v>
      </c>
      <c r="D180" s="5"/>
      <c r="E180" s="4" t="s">
        <v>354</v>
      </c>
      <c r="F180" s="6">
        <v>485000.0</v>
      </c>
      <c r="G180" s="6">
        <v>0.0</v>
      </c>
      <c r="H180" s="7">
        <f>'179'!B4</f>
        <v>57470</v>
      </c>
      <c r="I180" s="72">
        <f t="shared" si="1"/>
        <v>57470</v>
      </c>
      <c r="J180" s="4" t="s">
        <v>248</v>
      </c>
      <c r="K180" s="9">
        <v>585000.0</v>
      </c>
      <c r="L180" s="4" t="s">
        <v>59</v>
      </c>
      <c r="M180" s="10">
        <f t="shared" si="2"/>
        <v>42530</v>
      </c>
      <c r="N180" s="4" t="s">
        <v>20</v>
      </c>
      <c r="O180" s="4" t="s">
        <v>20</v>
      </c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  <c r="AB180" s="11"/>
    </row>
    <row r="181" ht="22.5" customHeight="1">
      <c r="A181" s="4">
        <v>180.0</v>
      </c>
      <c r="B181" s="4" t="s">
        <v>355</v>
      </c>
      <c r="C181" s="4" t="s">
        <v>51</v>
      </c>
      <c r="D181" s="5"/>
      <c r="E181" s="4" t="s">
        <v>103</v>
      </c>
      <c r="F181" s="6">
        <v>469200.0</v>
      </c>
      <c r="G181" s="6">
        <v>0.0</v>
      </c>
      <c r="H181" s="7">
        <f>'180'!B4</f>
        <v>46260</v>
      </c>
      <c r="I181" s="72">
        <f t="shared" si="1"/>
        <v>46260</v>
      </c>
      <c r="J181" s="4" t="s">
        <v>218</v>
      </c>
      <c r="K181" s="9">
        <v>580000.0</v>
      </c>
      <c r="L181" s="4" t="s">
        <v>127</v>
      </c>
      <c r="M181" s="10">
        <f t="shared" si="2"/>
        <v>64540</v>
      </c>
      <c r="N181" s="4" t="s">
        <v>20</v>
      </c>
      <c r="O181" s="4" t="s">
        <v>20</v>
      </c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  <c r="AB181" s="11"/>
    </row>
    <row r="182" ht="22.5" customHeight="1">
      <c r="A182" s="58">
        <v>181.0</v>
      </c>
      <c r="B182" s="58" t="s">
        <v>356</v>
      </c>
      <c r="C182" s="58" t="s">
        <v>16</v>
      </c>
      <c r="D182" s="63"/>
      <c r="E182" s="58"/>
      <c r="F182" s="66"/>
      <c r="G182" s="66">
        <v>0.0</v>
      </c>
      <c r="H182" s="61">
        <f>'181'!B4</f>
        <v>15576</v>
      </c>
      <c r="I182" s="71">
        <f t="shared" si="1"/>
        <v>15576</v>
      </c>
      <c r="J182" s="63">
        <v>45658.0</v>
      </c>
      <c r="K182" s="68"/>
      <c r="L182" s="58" t="s">
        <v>98</v>
      </c>
      <c r="M182" s="64">
        <f t="shared" si="2"/>
        <v>-15576</v>
      </c>
      <c r="N182" s="58" t="s">
        <v>20</v>
      </c>
      <c r="O182" s="58" t="s">
        <v>20</v>
      </c>
      <c r="P182" s="65"/>
      <c r="Q182" s="65"/>
      <c r="R182" s="65"/>
      <c r="S182" s="65"/>
      <c r="T182" s="65"/>
      <c r="U182" s="65"/>
      <c r="V182" s="65"/>
      <c r="W182" s="65"/>
      <c r="X182" s="65"/>
      <c r="Y182" s="65"/>
      <c r="Z182" s="65"/>
      <c r="AA182" s="65"/>
      <c r="AB182" s="65"/>
    </row>
    <row r="183" ht="22.5" customHeight="1">
      <c r="A183" s="4">
        <v>182.0</v>
      </c>
      <c r="B183" s="4" t="s">
        <v>357</v>
      </c>
      <c r="C183" s="4" t="s">
        <v>30</v>
      </c>
      <c r="D183" s="5"/>
      <c r="E183" s="4" t="s">
        <v>113</v>
      </c>
      <c r="F183" s="6">
        <v>365000.0</v>
      </c>
      <c r="G183" s="6">
        <v>5210.0</v>
      </c>
      <c r="H183" s="7">
        <f>'182'!B4</f>
        <v>59910</v>
      </c>
      <c r="I183" s="72">
        <f t="shared" si="1"/>
        <v>65120</v>
      </c>
      <c r="J183" s="4" t="s">
        <v>200</v>
      </c>
      <c r="K183" s="9">
        <v>450000.0</v>
      </c>
      <c r="L183" s="4" t="s">
        <v>19</v>
      </c>
      <c r="M183" s="18">
        <f t="shared" si="2"/>
        <v>19880</v>
      </c>
      <c r="N183" s="12" t="s">
        <v>20</v>
      </c>
      <c r="O183" s="12" t="s">
        <v>20</v>
      </c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  <c r="AB183" s="11"/>
    </row>
    <row r="184" ht="22.5" customHeight="1">
      <c r="A184" s="4">
        <v>183.0</v>
      </c>
      <c r="B184" s="4" t="s">
        <v>358</v>
      </c>
      <c r="C184" s="4" t="s">
        <v>36</v>
      </c>
      <c r="D184" s="5"/>
      <c r="E184" s="4" t="s">
        <v>359</v>
      </c>
      <c r="F184" s="6">
        <v>225000.0</v>
      </c>
      <c r="G184" s="6">
        <v>0.0</v>
      </c>
      <c r="H184" s="7">
        <f>'183'!B4</f>
        <v>36600</v>
      </c>
      <c r="I184" s="72">
        <f t="shared" si="1"/>
        <v>36600</v>
      </c>
      <c r="J184" s="4" t="s">
        <v>360</v>
      </c>
      <c r="K184" s="9">
        <v>300000.0</v>
      </c>
      <c r="L184" s="4" t="s">
        <v>70</v>
      </c>
      <c r="M184" s="10">
        <f t="shared" si="2"/>
        <v>38400</v>
      </c>
      <c r="N184" s="4" t="s">
        <v>20</v>
      </c>
      <c r="O184" s="4" t="s">
        <v>20</v>
      </c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  <c r="AB184" s="11"/>
    </row>
    <row r="185" ht="22.5" customHeight="1">
      <c r="A185" s="4">
        <v>184.0</v>
      </c>
      <c r="B185" s="4" t="s">
        <v>361</v>
      </c>
      <c r="C185" s="4" t="s">
        <v>49</v>
      </c>
      <c r="D185" s="5"/>
      <c r="E185" s="4" t="s">
        <v>362</v>
      </c>
      <c r="F185" s="6">
        <v>357000.0</v>
      </c>
      <c r="G185" s="6">
        <v>1570.0</v>
      </c>
      <c r="H185" s="7">
        <f>'184'!B4</f>
        <v>18250</v>
      </c>
      <c r="I185" s="72">
        <f t="shared" si="1"/>
        <v>19820</v>
      </c>
      <c r="J185" s="4" t="s">
        <v>362</v>
      </c>
      <c r="K185" s="9">
        <v>430000.0</v>
      </c>
      <c r="L185" s="4" t="s">
        <v>203</v>
      </c>
      <c r="M185" s="18">
        <f t="shared" si="2"/>
        <v>53180</v>
      </c>
      <c r="N185" s="12" t="s">
        <v>20</v>
      </c>
      <c r="O185" s="12" t="s">
        <v>20</v>
      </c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</row>
    <row r="186" ht="22.5" customHeight="1">
      <c r="A186" s="4">
        <v>185.0</v>
      </c>
      <c r="B186" s="4" t="s">
        <v>363</v>
      </c>
      <c r="C186" s="4" t="s">
        <v>16</v>
      </c>
      <c r="D186" s="5"/>
      <c r="E186" s="4" t="s">
        <v>350</v>
      </c>
      <c r="F186" s="6">
        <v>425000.0</v>
      </c>
      <c r="G186" s="6">
        <v>0.0</v>
      </c>
      <c r="H186" s="7">
        <f>'185'!B4</f>
        <v>36600</v>
      </c>
      <c r="I186" s="72">
        <f t="shared" si="1"/>
        <v>36600</v>
      </c>
      <c r="J186" s="4" t="s">
        <v>322</v>
      </c>
      <c r="K186" s="9">
        <v>500000.0</v>
      </c>
      <c r="L186" s="4" t="s">
        <v>59</v>
      </c>
      <c r="M186" s="18">
        <f t="shared" si="2"/>
        <v>38400</v>
      </c>
      <c r="N186" s="12" t="s">
        <v>20</v>
      </c>
      <c r="O186" s="12" t="s">
        <v>20</v>
      </c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</row>
    <row r="187" ht="22.5" customHeight="1">
      <c r="A187" s="4">
        <v>186.0</v>
      </c>
      <c r="B187" s="4" t="s">
        <v>364</v>
      </c>
      <c r="C187" s="4" t="s">
        <v>36</v>
      </c>
      <c r="D187" s="5"/>
      <c r="E187" s="4" t="s">
        <v>103</v>
      </c>
      <c r="F187" s="6">
        <v>530000.0</v>
      </c>
      <c r="G187" s="6">
        <v>0.0</v>
      </c>
      <c r="H187" s="7">
        <f>'186'!B4</f>
        <v>27790</v>
      </c>
      <c r="I187" s="72">
        <f t="shared" si="1"/>
        <v>27790</v>
      </c>
      <c r="J187" s="4" t="s">
        <v>322</v>
      </c>
      <c r="K187" s="9">
        <v>585000.0</v>
      </c>
      <c r="L187" s="4" t="s">
        <v>59</v>
      </c>
      <c r="M187" s="18">
        <f t="shared" si="2"/>
        <v>27210</v>
      </c>
      <c r="N187" s="12" t="s">
        <v>20</v>
      </c>
      <c r="O187" s="12" t="s">
        <v>20</v>
      </c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</row>
    <row r="188" ht="22.5" customHeight="1">
      <c r="A188" s="4">
        <v>187.0</v>
      </c>
      <c r="B188" s="4" t="s">
        <v>365</v>
      </c>
      <c r="C188" s="4" t="s">
        <v>49</v>
      </c>
      <c r="D188" s="5"/>
      <c r="E188" s="4" t="s">
        <v>103</v>
      </c>
      <c r="F188" s="6">
        <v>500000.0</v>
      </c>
      <c r="G188" s="6">
        <v>0.0</v>
      </c>
      <c r="H188" s="7">
        <f>'187'!B4</f>
        <v>16040</v>
      </c>
      <c r="I188" s="72">
        <f t="shared" si="1"/>
        <v>16040</v>
      </c>
      <c r="J188" s="4" t="s">
        <v>200</v>
      </c>
      <c r="K188" s="9">
        <v>540000.0</v>
      </c>
      <c r="L188" s="4" t="s">
        <v>100</v>
      </c>
      <c r="M188" s="18">
        <f t="shared" si="2"/>
        <v>23960</v>
      </c>
      <c r="N188" s="12" t="s">
        <v>20</v>
      </c>
      <c r="O188" s="12" t="s">
        <v>215</v>
      </c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</row>
    <row r="189" ht="22.5" customHeight="1">
      <c r="A189" s="4">
        <v>188.0</v>
      </c>
      <c r="B189" s="4" t="s">
        <v>366</v>
      </c>
      <c r="C189" s="4" t="s">
        <v>16</v>
      </c>
      <c r="D189" s="5"/>
      <c r="E189" s="4" t="s">
        <v>200</v>
      </c>
      <c r="F189" s="6">
        <v>446500.0</v>
      </c>
      <c r="G189" s="6">
        <v>0.0</v>
      </c>
      <c r="H189" s="7">
        <f>'188'!B4</f>
        <v>49100</v>
      </c>
      <c r="I189" s="72">
        <f t="shared" si="1"/>
        <v>49100</v>
      </c>
      <c r="J189" s="4" t="s">
        <v>322</v>
      </c>
      <c r="K189" s="9">
        <v>520000.0</v>
      </c>
      <c r="L189" s="4" t="s">
        <v>367</v>
      </c>
      <c r="M189" s="18">
        <f t="shared" si="2"/>
        <v>24400</v>
      </c>
      <c r="N189" s="12" t="s">
        <v>20</v>
      </c>
      <c r="O189" s="12" t="s">
        <v>20</v>
      </c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</row>
    <row r="190" ht="22.5" customHeight="1">
      <c r="A190" s="4">
        <v>189.0</v>
      </c>
      <c r="B190" s="4" t="s">
        <v>368</v>
      </c>
      <c r="C190" s="4" t="s">
        <v>49</v>
      </c>
      <c r="D190" s="5"/>
      <c r="E190" s="4" t="s">
        <v>369</v>
      </c>
      <c r="F190" s="6">
        <v>348000.0</v>
      </c>
      <c r="G190" s="6">
        <v>0.0</v>
      </c>
      <c r="H190" s="7">
        <f>'189'!B4</f>
        <v>18260</v>
      </c>
      <c r="I190" s="72">
        <f t="shared" si="1"/>
        <v>18260</v>
      </c>
      <c r="J190" s="4" t="s">
        <v>370</v>
      </c>
      <c r="K190" s="9">
        <v>375000.0</v>
      </c>
      <c r="L190" s="4" t="s">
        <v>371</v>
      </c>
      <c r="M190" s="10">
        <f t="shared" si="2"/>
        <v>8740</v>
      </c>
      <c r="N190" s="4" t="s">
        <v>20</v>
      </c>
      <c r="O190" s="4" t="s">
        <v>20</v>
      </c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</row>
    <row r="191" ht="22.5" customHeight="1">
      <c r="A191" s="58">
        <v>190.0</v>
      </c>
      <c r="B191" s="58" t="s">
        <v>372</v>
      </c>
      <c r="C191" s="58" t="s">
        <v>16</v>
      </c>
      <c r="D191" s="60"/>
      <c r="E191" s="60"/>
      <c r="F191" s="61"/>
      <c r="G191" s="61"/>
      <c r="H191" s="61">
        <f>'190'!B4</f>
        <v>11180</v>
      </c>
      <c r="I191" s="71">
        <f t="shared" si="1"/>
        <v>11180</v>
      </c>
      <c r="J191" s="63">
        <v>45658.0</v>
      </c>
      <c r="K191" s="64"/>
      <c r="L191" s="58" t="s">
        <v>228</v>
      </c>
      <c r="M191" s="18">
        <f t="shared" si="2"/>
        <v>-11180</v>
      </c>
      <c r="N191" s="12" t="s">
        <v>20</v>
      </c>
      <c r="O191" s="12" t="s">
        <v>20</v>
      </c>
      <c r="P191" s="65"/>
      <c r="Q191" s="65"/>
      <c r="R191" s="65"/>
      <c r="S191" s="65"/>
      <c r="T191" s="65"/>
      <c r="U191" s="65"/>
      <c r="V191" s="65"/>
      <c r="W191" s="65"/>
      <c r="X191" s="65"/>
      <c r="Y191" s="65"/>
      <c r="Z191" s="65"/>
      <c r="AA191" s="65"/>
      <c r="AB191" s="65"/>
    </row>
    <row r="192" ht="22.5" customHeight="1">
      <c r="A192" s="4">
        <v>191.0</v>
      </c>
      <c r="B192" s="4" t="s">
        <v>373</v>
      </c>
      <c r="C192" s="4" t="s">
        <v>374</v>
      </c>
      <c r="D192" s="5"/>
      <c r="E192" s="4" t="s">
        <v>103</v>
      </c>
      <c r="F192" s="6">
        <v>380000.0</v>
      </c>
      <c r="G192" s="6">
        <v>0.0</v>
      </c>
      <c r="H192" s="7">
        <f>'191'!B4</f>
        <v>65030</v>
      </c>
      <c r="I192" s="72">
        <f t="shared" si="1"/>
        <v>65030</v>
      </c>
      <c r="J192" s="4" t="s">
        <v>218</v>
      </c>
      <c r="K192" s="9">
        <v>485000.0</v>
      </c>
      <c r="L192" s="4" t="s">
        <v>210</v>
      </c>
      <c r="M192" s="10">
        <f t="shared" si="2"/>
        <v>39970</v>
      </c>
      <c r="N192" s="4" t="s">
        <v>20</v>
      </c>
      <c r="O192" s="4" t="s">
        <v>20</v>
      </c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</row>
    <row r="193" ht="22.5" customHeight="1">
      <c r="A193" s="12">
        <v>192.0</v>
      </c>
      <c r="B193" s="12" t="s">
        <v>375</v>
      </c>
      <c r="C193" s="12" t="s">
        <v>16</v>
      </c>
      <c r="D193" s="14"/>
      <c r="E193" s="14"/>
      <c r="F193" s="16">
        <v>610000.0</v>
      </c>
      <c r="G193" s="16">
        <v>0.0</v>
      </c>
      <c r="H193" s="15">
        <f>'192'!B4</f>
        <v>17865</v>
      </c>
      <c r="I193" s="73">
        <f t="shared" si="1"/>
        <v>17865</v>
      </c>
      <c r="J193" s="12" t="s">
        <v>376</v>
      </c>
      <c r="K193" s="21">
        <v>650000.0</v>
      </c>
      <c r="L193" s="19"/>
      <c r="M193" s="18">
        <f t="shared" si="2"/>
        <v>22135</v>
      </c>
      <c r="N193" s="12" t="s">
        <v>20</v>
      </c>
      <c r="O193" s="12" t="s">
        <v>20</v>
      </c>
    </row>
    <row r="194" ht="22.5" customHeight="1">
      <c r="A194" s="12">
        <v>193.0</v>
      </c>
      <c r="B194" s="12" t="s">
        <v>377</v>
      </c>
      <c r="C194" s="12" t="s">
        <v>30</v>
      </c>
      <c r="D194" s="20"/>
      <c r="E194" s="12" t="s">
        <v>378</v>
      </c>
      <c r="F194" s="16">
        <v>315000.0</v>
      </c>
      <c r="G194" s="16">
        <v>6870.0</v>
      </c>
      <c r="H194" s="15">
        <f>'193'!B4</f>
        <v>12290</v>
      </c>
      <c r="I194" s="73">
        <f t="shared" si="1"/>
        <v>19160</v>
      </c>
      <c r="J194" s="12" t="s">
        <v>360</v>
      </c>
      <c r="K194" s="21">
        <v>360000.0</v>
      </c>
      <c r="L194" s="12" t="s">
        <v>70</v>
      </c>
      <c r="M194" s="18">
        <f t="shared" si="2"/>
        <v>25840</v>
      </c>
      <c r="N194" s="12" t="s">
        <v>20</v>
      </c>
      <c r="O194" s="12" t="s">
        <v>20</v>
      </c>
    </row>
    <row r="195" ht="22.5" customHeight="1">
      <c r="A195" s="12">
        <v>194.0</v>
      </c>
      <c r="B195" s="12" t="s">
        <v>379</v>
      </c>
      <c r="C195" s="12" t="s">
        <v>43</v>
      </c>
      <c r="D195" s="20"/>
      <c r="E195" s="12" t="s">
        <v>380</v>
      </c>
      <c r="F195" s="16">
        <v>531000.0</v>
      </c>
      <c r="G195" s="16">
        <v>1500.0</v>
      </c>
      <c r="H195" s="15">
        <f>'194'!B4</f>
        <v>41930</v>
      </c>
      <c r="I195" s="73">
        <f t="shared" si="1"/>
        <v>43430</v>
      </c>
      <c r="J195" s="12" t="s">
        <v>381</v>
      </c>
      <c r="K195" s="21">
        <v>590000.0</v>
      </c>
      <c r="L195" s="12" t="s">
        <v>77</v>
      </c>
      <c r="M195" s="18">
        <f t="shared" si="2"/>
        <v>15570</v>
      </c>
      <c r="N195" s="12" t="s">
        <v>20</v>
      </c>
      <c r="O195" s="12" t="s">
        <v>382</v>
      </c>
    </row>
    <row r="196" ht="22.5" customHeight="1">
      <c r="A196" s="12">
        <v>195.0</v>
      </c>
      <c r="B196" s="12" t="s">
        <v>383</v>
      </c>
      <c r="C196" s="12" t="s">
        <v>47</v>
      </c>
      <c r="D196" s="20"/>
      <c r="E196" s="12" t="s">
        <v>376</v>
      </c>
      <c r="F196" s="16">
        <v>387000.0</v>
      </c>
      <c r="G196" s="16">
        <v>1100.0</v>
      </c>
      <c r="H196" s="15">
        <f>'195'!B4</f>
        <v>9700</v>
      </c>
      <c r="I196" s="73">
        <f t="shared" si="1"/>
        <v>10800</v>
      </c>
      <c r="J196" s="12" t="s">
        <v>376</v>
      </c>
      <c r="K196" s="21">
        <v>430000.0</v>
      </c>
      <c r="L196" s="12" t="s">
        <v>276</v>
      </c>
      <c r="M196" s="18">
        <f t="shared" si="2"/>
        <v>32200</v>
      </c>
      <c r="N196" s="12" t="s">
        <v>20</v>
      </c>
      <c r="O196" s="12" t="s">
        <v>20</v>
      </c>
    </row>
    <row r="197" ht="22.5" customHeight="1">
      <c r="A197" s="12">
        <v>196.0</v>
      </c>
      <c r="B197" s="12" t="s">
        <v>384</v>
      </c>
      <c r="C197" s="12" t="s">
        <v>16</v>
      </c>
      <c r="D197" s="20"/>
      <c r="E197" s="12" t="s">
        <v>376</v>
      </c>
      <c r="F197" s="15"/>
      <c r="G197" s="16">
        <v>0.0</v>
      </c>
      <c r="H197" s="15">
        <f>'196'!B4</f>
        <v>15300</v>
      </c>
      <c r="I197" s="73">
        <f t="shared" si="1"/>
        <v>15300</v>
      </c>
      <c r="J197" s="12" t="s">
        <v>381</v>
      </c>
      <c r="K197" s="18"/>
      <c r="L197" s="12" t="s">
        <v>98</v>
      </c>
      <c r="M197" s="18">
        <f t="shared" si="2"/>
        <v>-15300</v>
      </c>
      <c r="N197" s="12" t="s">
        <v>20</v>
      </c>
      <c r="O197" s="12" t="s">
        <v>20</v>
      </c>
    </row>
    <row r="198" ht="22.5" customHeight="1">
      <c r="A198" s="12">
        <v>197.0</v>
      </c>
      <c r="B198" s="12" t="s">
        <v>385</v>
      </c>
      <c r="C198" s="12" t="s">
        <v>16</v>
      </c>
      <c r="D198" s="20"/>
      <c r="E198" s="12" t="s">
        <v>146</v>
      </c>
      <c r="F198" s="16">
        <v>285000.0</v>
      </c>
      <c r="G198" s="16">
        <v>0.0</v>
      </c>
      <c r="H198" s="15">
        <f>'197'!C11</f>
        <v>33720</v>
      </c>
      <c r="I198" s="73">
        <f t="shared" si="1"/>
        <v>33720</v>
      </c>
      <c r="J198" s="12" t="s">
        <v>360</v>
      </c>
      <c r="K198" s="21">
        <v>335000.0</v>
      </c>
      <c r="L198" s="12" t="s">
        <v>386</v>
      </c>
      <c r="M198" s="18">
        <f t="shared" si="2"/>
        <v>16280</v>
      </c>
      <c r="N198" s="12" t="s">
        <v>20</v>
      </c>
      <c r="O198" s="12" t="s">
        <v>20</v>
      </c>
    </row>
    <row r="199" ht="22.5" customHeight="1">
      <c r="A199" s="12">
        <v>198.0</v>
      </c>
      <c r="B199" s="12" t="s">
        <v>387</v>
      </c>
      <c r="C199" s="12" t="s">
        <v>16</v>
      </c>
      <c r="D199" s="20"/>
      <c r="E199" s="12" t="s">
        <v>146</v>
      </c>
      <c r="F199" s="16">
        <v>195000.0</v>
      </c>
      <c r="G199" s="16">
        <v>0.0</v>
      </c>
      <c r="H199" s="15">
        <f>'198'!B4</f>
        <v>9190</v>
      </c>
      <c r="I199" s="73">
        <f t="shared" si="1"/>
        <v>9190</v>
      </c>
      <c r="J199" s="12" t="s">
        <v>360</v>
      </c>
      <c r="K199" s="21">
        <v>250000.0</v>
      </c>
      <c r="L199" s="12" t="s">
        <v>79</v>
      </c>
      <c r="M199" s="18">
        <f t="shared" si="2"/>
        <v>45810</v>
      </c>
      <c r="N199" s="12" t="s">
        <v>20</v>
      </c>
      <c r="O199" s="12" t="s">
        <v>20</v>
      </c>
    </row>
    <row r="200" ht="22.5" customHeight="1">
      <c r="A200" s="12">
        <v>199.0</v>
      </c>
      <c r="B200" s="12" t="s">
        <v>388</v>
      </c>
      <c r="C200" s="12" t="s">
        <v>16</v>
      </c>
      <c r="D200" s="20"/>
      <c r="E200" s="12" t="s">
        <v>389</v>
      </c>
      <c r="F200" s="16">
        <v>465000.0</v>
      </c>
      <c r="G200" s="16">
        <v>0.0</v>
      </c>
      <c r="H200" s="15">
        <f>'199'!B4</f>
        <v>35440</v>
      </c>
      <c r="I200" s="73">
        <f t="shared" si="1"/>
        <v>35440</v>
      </c>
      <c r="J200" s="12" t="s">
        <v>17</v>
      </c>
      <c r="K200" s="21">
        <v>530000.0</v>
      </c>
      <c r="L200" s="12" t="s">
        <v>59</v>
      </c>
      <c r="M200" s="18">
        <f t="shared" si="2"/>
        <v>29560</v>
      </c>
      <c r="N200" s="12" t="s">
        <v>20</v>
      </c>
      <c r="O200" s="12" t="s">
        <v>20</v>
      </c>
    </row>
    <row r="201" ht="22.5" customHeight="1">
      <c r="A201" s="4">
        <v>200.0</v>
      </c>
      <c r="B201" s="4" t="s">
        <v>390</v>
      </c>
      <c r="C201" s="4" t="s">
        <v>36</v>
      </c>
      <c r="D201" s="5"/>
      <c r="E201" s="4" t="s">
        <v>146</v>
      </c>
      <c r="F201" s="6">
        <v>250000.0</v>
      </c>
      <c r="G201" s="6">
        <v>0.0</v>
      </c>
      <c r="H201" s="7">
        <f>'200'!B4</f>
        <v>92383</v>
      </c>
      <c r="I201" s="72">
        <f t="shared" si="1"/>
        <v>92383</v>
      </c>
      <c r="J201" s="4" t="s">
        <v>218</v>
      </c>
      <c r="K201" s="9">
        <v>355000.0</v>
      </c>
      <c r="L201" s="4" t="s">
        <v>141</v>
      </c>
      <c r="M201" s="10">
        <f t="shared" si="2"/>
        <v>12617</v>
      </c>
      <c r="N201" s="4" t="s">
        <v>20</v>
      </c>
      <c r="O201" s="4" t="s">
        <v>20</v>
      </c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  <c r="AB201" s="11"/>
    </row>
    <row r="202" ht="22.5" customHeight="1">
      <c r="A202" s="12">
        <v>201.0</v>
      </c>
      <c r="B202" s="12" t="s">
        <v>391</v>
      </c>
      <c r="C202" s="12" t="s">
        <v>16</v>
      </c>
      <c r="D202" s="20"/>
      <c r="E202" s="12" t="s">
        <v>146</v>
      </c>
      <c r="F202" s="16">
        <v>565000.0</v>
      </c>
      <c r="G202" s="16">
        <v>0.0</v>
      </c>
      <c r="H202" s="15">
        <f>'201'!B4</f>
        <v>40065</v>
      </c>
      <c r="I202" s="73">
        <f t="shared" si="1"/>
        <v>40065</v>
      </c>
      <c r="J202" s="12" t="s">
        <v>360</v>
      </c>
      <c r="K202" s="21">
        <v>625000.0</v>
      </c>
      <c r="L202" s="12" t="s">
        <v>98</v>
      </c>
      <c r="M202" s="18">
        <f t="shared" si="2"/>
        <v>19935</v>
      </c>
      <c r="N202" s="12" t="s">
        <v>20</v>
      </c>
      <c r="O202" s="12" t="s">
        <v>20</v>
      </c>
    </row>
    <row r="203" ht="22.5" customHeight="1">
      <c r="A203" s="12">
        <v>202.0</v>
      </c>
      <c r="B203" s="12" t="s">
        <v>392</v>
      </c>
      <c r="C203" s="12" t="s">
        <v>32</v>
      </c>
      <c r="D203" s="14"/>
      <c r="E203" s="14"/>
      <c r="F203" s="16">
        <v>300000.0</v>
      </c>
      <c r="G203" s="16">
        <v>0.0</v>
      </c>
      <c r="H203" s="15">
        <f>'202'!B4</f>
        <v>87760</v>
      </c>
      <c r="I203" s="73">
        <f t="shared" si="1"/>
        <v>87760</v>
      </c>
      <c r="J203" s="12" t="s">
        <v>393</v>
      </c>
      <c r="K203" s="21">
        <v>400000.0</v>
      </c>
      <c r="L203" s="12" t="s">
        <v>394</v>
      </c>
      <c r="M203" s="18">
        <f t="shared" si="2"/>
        <v>12240</v>
      </c>
      <c r="N203" s="12" t="s">
        <v>395</v>
      </c>
      <c r="O203" s="12" t="s">
        <v>20</v>
      </c>
    </row>
    <row r="204" ht="22.5" customHeight="1">
      <c r="A204" s="58">
        <v>203.0</v>
      </c>
      <c r="B204" s="58" t="s">
        <v>396</v>
      </c>
      <c r="C204" s="58" t="s">
        <v>397</v>
      </c>
      <c r="D204" s="60"/>
      <c r="E204" s="60"/>
      <c r="F204" s="61"/>
      <c r="G204" s="61"/>
      <c r="H204" s="61">
        <f>'203'!B4</f>
        <v>26126.5</v>
      </c>
      <c r="I204" s="71">
        <f t="shared" si="1"/>
        <v>26126.5</v>
      </c>
      <c r="J204" s="63">
        <v>45658.0</v>
      </c>
      <c r="K204" s="64"/>
      <c r="L204" s="58" t="s">
        <v>70</v>
      </c>
      <c r="M204" s="64">
        <f t="shared" si="2"/>
        <v>-26126.5</v>
      </c>
      <c r="N204" s="58" t="s">
        <v>20</v>
      </c>
      <c r="O204" s="58" t="s">
        <v>20</v>
      </c>
      <c r="P204" s="65"/>
      <c r="Q204" s="65"/>
      <c r="R204" s="65"/>
      <c r="S204" s="65"/>
      <c r="T204" s="65"/>
      <c r="U204" s="65"/>
      <c r="V204" s="65"/>
      <c r="W204" s="65"/>
      <c r="X204" s="65"/>
      <c r="Y204" s="65"/>
      <c r="Z204" s="65"/>
      <c r="AA204" s="65"/>
      <c r="AB204" s="65"/>
    </row>
    <row r="205" ht="22.5" customHeight="1">
      <c r="A205" s="4">
        <v>204.0</v>
      </c>
      <c r="B205" s="4" t="s">
        <v>398</v>
      </c>
      <c r="C205" s="4" t="s">
        <v>16</v>
      </c>
      <c r="D205" s="5"/>
      <c r="E205" s="4" t="s">
        <v>399</v>
      </c>
      <c r="F205" s="6">
        <v>525000.0</v>
      </c>
      <c r="G205" s="6">
        <v>0.0</v>
      </c>
      <c r="H205" s="7">
        <f>'204'!B4</f>
        <v>18190</v>
      </c>
      <c r="I205" s="72">
        <f t="shared" si="1"/>
        <v>18190</v>
      </c>
      <c r="J205" s="4" t="s">
        <v>218</v>
      </c>
      <c r="K205" s="9">
        <v>560000.0</v>
      </c>
      <c r="L205" s="4" t="s">
        <v>64</v>
      </c>
      <c r="M205" s="10">
        <f t="shared" si="2"/>
        <v>16810</v>
      </c>
      <c r="N205" s="4" t="s">
        <v>20</v>
      </c>
      <c r="O205" s="4" t="s">
        <v>20</v>
      </c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  <c r="AB205" s="11"/>
    </row>
    <row r="206" ht="22.5" customHeight="1">
      <c r="A206" s="4">
        <v>205.0</v>
      </c>
      <c r="B206" s="4" t="s">
        <v>400</v>
      </c>
      <c r="C206" s="4" t="s">
        <v>16</v>
      </c>
      <c r="D206" s="5"/>
      <c r="E206" s="4" t="s">
        <v>401</v>
      </c>
      <c r="F206" s="6">
        <v>235000.0</v>
      </c>
      <c r="G206" s="6">
        <v>0.0</v>
      </c>
      <c r="H206" s="7">
        <f>'205'!B4</f>
        <v>31250</v>
      </c>
      <c r="I206" s="72">
        <f t="shared" si="1"/>
        <v>31250</v>
      </c>
      <c r="J206" s="4" t="s">
        <v>218</v>
      </c>
      <c r="K206" s="9">
        <v>295000.0</v>
      </c>
      <c r="L206" s="4" t="s">
        <v>79</v>
      </c>
      <c r="M206" s="10">
        <f t="shared" si="2"/>
        <v>28750</v>
      </c>
      <c r="N206" s="4" t="s">
        <v>402</v>
      </c>
      <c r="O206" s="4" t="s">
        <v>403</v>
      </c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  <c r="AB206" s="11"/>
    </row>
    <row r="207" ht="22.5" customHeight="1">
      <c r="A207" s="58">
        <v>206.0</v>
      </c>
      <c r="B207" s="58" t="s">
        <v>404</v>
      </c>
      <c r="C207" s="58" t="s">
        <v>36</v>
      </c>
      <c r="D207" s="63"/>
      <c r="E207" s="58" t="s">
        <v>236</v>
      </c>
      <c r="F207" s="66">
        <v>460000.0</v>
      </c>
      <c r="G207" s="66">
        <v>12500.0</v>
      </c>
      <c r="H207" s="61">
        <f>'206'!B4</f>
        <v>20339</v>
      </c>
      <c r="I207" s="71">
        <f t="shared" si="1"/>
        <v>32839</v>
      </c>
      <c r="J207" s="63">
        <v>45658.0</v>
      </c>
      <c r="K207" s="64"/>
      <c r="L207" s="58" t="s">
        <v>77</v>
      </c>
      <c r="M207" s="64">
        <f t="shared" si="2"/>
        <v>-492839</v>
      </c>
      <c r="N207" s="58" t="s">
        <v>20</v>
      </c>
      <c r="O207" s="58" t="s">
        <v>20</v>
      </c>
      <c r="P207" s="65"/>
      <c r="Q207" s="65"/>
      <c r="R207" s="65"/>
      <c r="S207" s="65"/>
      <c r="T207" s="65"/>
      <c r="U207" s="65"/>
      <c r="V207" s="65"/>
      <c r="W207" s="65"/>
      <c r="X207" s="65"/>
      <c r="Y207" s="65"/>
      <c r="Z207" s="65"/>
      <c r="AA207" s="65"/>
      <c r="AB207" s="65"/>
    </row>
    <row r="208" ht="22.5" customHeight="1">
      <c r="A208" s="58">
        <v>207.0</v>
      </c>
      <c r="B208" s="58" t="s">
        <v>405</v>
      </c>
      <c r="C208" s="58" t="s">
        <v>66</v>
      </c>
      <c r="D208" s="60"/>
      <c r="E208" s="60"/>
      <c r="F208" s="61"/>
      <c r="G208" s="61"/>
      <c r="H208" s="61">
        <f>'207'!B4</f>
        <v>18660</v>
      </c>
      <c r="I208" s="71">
        <f t="shared" si="1"/>
        <v>18660</v>
      </c>
      <c r="J208" s="63">
        <v>45658.0</v>
      </c>
      <c r="K208" s="64"/>
      <c r="L208" s="58" t="s">
        <v>64</v>
      </c>
      <c r="M208" s="64">
        <f t="shared" si="2"/>
        <v>-18660</v>
      </c>
      <c r="N208" s="58" t="s">
        <v>20</v>
      </c>
      <c r="O208" s="58" t="s">
        <v>20</v>
      </c>
      <c r="P208" s="65"/>
      <c r="Q208" s="65"/>
      <c r="R208" s="65"/>
      <c r="S208" s="65"/>
      <c r="T208" s="65"/>
      <c r="U208" s="65"/>
      <c r="V208" s="65"/>
      <c r="W208" s="65"/>
      <c r="X208" s="65"/>
      <c r="Y208" s="65"/>
      <c r="Z208" s="65"/>
      <c r="AA208" s="65"/>
      <c r="AB208" s="65"/>
    </row>
    <row r="209" ht="22.5" customHeight="1">
      <c r="A209" s="4">
        <v>208.0</v>
      </c>
      <c r="B209" s="4" t="s">
        <v>406</v>
      </c>
      <c r="C209" s="4" t="s">
        <v>16</v>
      </c>
      <c r="D209" s="49"/>
      <c r="E209" s="49"/>
      <c r="F209" s="7"/>
      <c r="G209" s="7"/>
      <c r="H209" s="7">
        <f>'208'!B4</f>
        <v>31035</v>
      </c>
      <c r="I209" s="72">
        <f t="shared" si="1"/>
        <v>31035</v>
      </c>
      <c r="J209" s="4" t="s">
        <v>223</v>
      </c>
      <c r="K209" s="10"/>
      <c r="L209" s="4" t="s">
        <v>188</v>
      </c>
      <c r="M209" s="10">
        <f t="shared" si="2"/>
        <v>-31035</v>
      </c>
      <c r="N209" s="4" t="s">
        <v>20</v>
      </c>
      <c r="O209" s="4" t="s">
        <v>20</v>
      </c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  <c r="AB209" s="11"/>
    </row>
    <row r="210" ht="22.5" customHeight="1">
      <c r="A210" s="4">
        <v>209.0</v>
      </c>
      <c r="B210" s="4" t="s">
        <v>407</v>
      </c>
      <c r="C210" s="4" t="s">
        <v>16</v>
      </c>
      <c r="D210" s="5"/>
      <c r="E210" s="4" t="s">
        <v>334</v>
      </c>
      <c r="F210" s="6">
        <v>580000.0</v>
      </c>
      <c r="G210" s="6">
        <v>0.0</v>
      </c>
      <c r="H210" s="7">
        <f>'209'!B4</f>
        <v>8200</v>
      </c>
      <c r="I210" s="72">
        <f t="shared" si="1"/>
        <v>8200</v>
      </c>
      <c r="J210" s="4" t="s">
        <v>335</v>
      </c>
      <c r="K210" s="9">
        <v>640000.0</v>
      </c>
      <c r="L210" s="4" t="s">
        <v>98</v>
      </c>
      <c r="M210" s="10">
        <f t="shared" si="2"/>
        <v>51800</v>
      </c>
      <c r="N210" s="4" t="s">
        <v>20</v>
      </c>
      <c r="O210" s="4" t="s">
        <v>20</v>
      </c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  <c r="AB210" s="11"/>
    </row>
    <row r="211" ht="22.5" customHeight="1">
      <c r="A211" s="4">
        <v>210.0</v>
      </c>
      <c r="B211" s="4" t="s">
        <v>408</v>
      </c>
      <c r="C211" s="48"/>
      <c r="D211" s="5"/>
      <c r="E211" s="4" t="s">
        <v>409</v>
      </c>
      <c r="F211" s="6">
        <v>378000.0</v>
      </c>
      <c r="G211" s="6">
        <v>7860.0</v>
      </c>
      <c r="H211" s="7">
        <f>'210'!B4</f>
        <v>40090</v>
      </c>
      <c r="I211" s="72">
        <f t="shared" si="1"/>
        <v>47950</v>
      </c>
      <c r="J211" s="4" t="s">
        <v>18</v>
      </c>
      <c r="K211" s="9">
        <v>435000.0</v>
      </c>
      <c r="L211" s="4" t="s">
        <v>70</v>
      </c>
      <c r="M211" s="10">
        <f t="shared" si="2"/>
        <v>9050</v>
      </c>
      <c r="N211" s="4" t="s">
        <v>20</v>
      </c>
      <c r="O211" s="4" t="s">
        <v>20</v>
      </c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  <c r="AB211" s="11"/>
    </row>
    <row r="212" ht="22.5" customHeight="1">
      <c r="A212" s="4">
        <v>211.0</v>
      </c>
      <c r="B212" s="4" t="s">
        <v>410</v>
      </c>
      <c r="C212" s="4" t="s">
        <v>16</v>
      </c>
      <c r="D212" s="5"/>
      <c r="E212" s="4" t="s">
        <v>409</v>
      </c>
      <c r="F212" s="6">
        <v>333000.0</v>
      </c>
      <c r="G212" s="6">
        <v>0.0</v>
      </c>
      <c r="H212" s="7">
        <f>'211'!B4</f>
        <v>28165</v>
      </c>
      <c r="I212" s="72">
        <f t="shared" si="1"/>
        <v>28165</v>
      </c>
      <c r="J212" s="4" t="s">
        <v>17</v>
      </c>
      <c r="K212" s="9">
        <v>385000.0</v>
      </c>
      <c r="L212" s="4" t="s">
        <v>119</v>
      </c>
      <c r="M212" s="10">
        <f t="shared" si="2"/>
        <v>23835</v>
      </c>
      <c r="N212" s="4" t="s">
        <v>20</v>
      </c>
      <c r="O212" s="4" t="s">
        <v>20</v>
      </c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  <c r="AB212" s="11"/>
    </row>
    <row r="213" ht="22.5" customHeight="1">
      <c r="A213" s="4">
        <v>212.0</v>
      </c>
      <c r="B213" s="4" t="s">
        <v>411</v>
      </c>
      <c r="C213" s="4" t="s">
        <v>16</v>
      </c>
      <c r="D213" s="5"/>
      <c r="E213" s="4" t="s">
        <v>412</v>
      </c>
      <c r="F213" s="6">
        <v>365000.0</v>
      </c>
      <c r="G213" s="6">
        <v>0.0</v>
      </c>
      <c r="H213" s="7">
        <f>'212'!B4</f>
        <v>12870</v>
      </c>
      <c r="I213" s="72">
        <f t="shared" si="1"/>
        <v>12870</v>
      </c>
      <c r="J213" s="4" t="s">
        <v>218</v>
      </c>
      <c r="K213" s="9">
        <v>400000.0</v>
      </c>
      <c r="L213" s="4" t="s">
        <v>122</v>
      </c>
      <c r="M213" s="10">
        <f t="shared" si="2"/>
        <v>22130</v>
      </c>
      <c r="N213" s="4" t="s">
        <v>20</v>
      </c>
      <c r="O213" s="4" t="s">
        <v>20</v>
      </c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  <c r="AB213" s="11"/>
    </row>
    <row r="214" ht="22.5" customHeight="1">
      <c r="A214" s="4">
        <v>213.0</v>
      </c>
      <c r="B214" s="4" t="s">
        <v>413</v>
      </c>
      <c r="C214" s="4" t="s">
        <v>43</v>
      </c>
      <c r="D214" s="4" t="s">
        <v>414</v>
      </c>
      <c r="E214" s="4" t="s">
        <v>409</v>
      </c>
      <c r="F214" s="6">
        <v>552000.0</v>
      </c>
      <c r="G214" s="6">
        <v>1190.0</v>
      </c>
      <c r="H214" s="7">
        <f>'213'!B4</f>
        <v>68730</v>
      </c>
      <c r="I214" s="72">
        <f t="shared" si="1"/>
        <v>69920</v>
      </c>
      <c r="J214" s="4" t="s">
        <v>223</v>
      </c>
      <c r="K214" s="9">
        <v>660000.0</v>
      </c>
      <c r="L214" s="4" t="s">
        <v>415</v>
      </c>
      <c r="M214" s="10">
        <f t="shared" si="2"/>
        <v>38080</v>
      </c>
      <c r="N214" s="4" t="s">
        <v>20</v>
      </c>
      <c r="O214" s="4" t="s">
        <v>20</v>
      </c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  <c r="AB214" s="11"/>
    </row>
    <row r="215" ht="22.5" customHeight="1">
      <c r="A215" s="4">
        <v>214.0</v>
      </c>
      <c r="B215" s="4" t="s">
        <v>416</v>
      </c>
      <c r="C215" s="4" t="s">
        <v>61</v>
      </c>
      <c r="D215" s="5"/>
      <c r="E215" s="4" t="s">
        <v>412</v>
      </c>
      <c r="F215" s="6">
        <v>550000.0</v>
      </c>
      <c r="G215" s="6">
        <v>0.0</v>
      </c>
      <c r="H215" s="7">
        <f>'214'!B4</f>
        <v>47360</v>
      </c>
      <c r="I215" s="72">
        <f t="shared" si="1"/>
        <v>47360</v>
      </c>
      <c r="J215" s="4" t="s">
        <v>218</v>
      </c>
      <c r="K215" s="9">
        <v>625000.0</v>
      </c>
      <c r="L215" s="4" t="s">
        <v>59</v>
      </c>
      <c r="M215" s="10">
        <f t="shared" si="2"/>
        <v>27640</v>
      </c>
      <c r="N215" s="4" t="s">
        <v>20</v>
      </c>
      <c r="O215" s="4" t="s">
        <v>20</v>
      </c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  <c r="AB215" s="11"/>
    </row>
    <row r="216" ht="22.5" customHeight="1">
      <c r="A216" s="4">
        <v>215.0</v>
      </c>
      <c r="B216" s="4" t="s">
        <v>417</v>
      </c>
      <c r="C216" s="4" t="s">
        <v>30</v>
      </c>
      <c r="D216" s="5"/>
      <c r="E216" s="4" t="s">
        <v>418</v>
      </c>
      <c r="F216" s="6">
        <v>200000.0</v>
      </c>
      <c r="G216" s="6">
        <v>0.0</v>
      </c>
      <c r="H216" s="7">
        <f>'215'!B4</f>
        <v>70545</v>
      </c>
      <c r="I216" s="72">
        <f t="shared" si="1"/>
        <v>70545</v>
      </c>
      <c r="J216" s="4" t="s">
        <v>18</v>
      </c>
      <c r="K216" s="9">
        <v>300000.0</v>
      </c>
      <c r="L216" s="4" t="s">
        <v>228</v>
      </c>
      <c r="M216" s="10">
        <f t="shared" si="2"/>
        <v>29455</v>
      </c>
      <c r="N216" s="4" t="s">
        <v>20</v>
      </c>
      <c r="O216" s="4" t="s">
        <v>20</v>
      </c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  <c r="AB216" s="11"/>
    </row>
    <row r="217" ht="22.5" customHeight="1">
      <c r="A217" s="4">
        <v>216.0</v>
      </c>
      <c r="B217" s="4" t="s">
        <v>419</v>
      </c>
      <c r="C217" s="4" t="s">
        <v>61</v>
      </c>
      <c r="D217" s="5"/>
      <c r="E217" s="4" t="s">
        <v>412</v>
      </c>
      <c r="F217" s="6">
        <v>348000.0</v>
      </c>
      <c r="G217" s="6">
        <v>800.0</v>
      </c>
      <c r="H217" s="7">
        <f>'216'!B4</f>
        <v>64850</v>
      </c>
      <c r="I217" s="72">
        <f t="shared" si="1"/>
        <v>65650</v>
      </c>
      <c r="J217" s="4" t="s">
        <v>18</v>
      </c>
      <c r="K217" s="9">
        <v>420000.0</v>
      </c>
      <c r="L217" s="4" t="s">
        <v>19</v>
      </c>
      <c r="M217" s="10">
        <f t="shared" si="2"/>
        <v>6350</v>
      </c>
      <c r="N217" s="4" t="s">
        <v>420</v>
      </c>
      <c r="O217" s="4" t="s">
        <v>20</v>
      </c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  <c r="AB217" s="11"/>
    </row>
    <row r="218" ht="22.5" customHeight="1">
      <c r="A218" s="4">
        <v>217.0</v>
      </c>
      <c r="B218" s="4" t="s">
        <v>421</v>
      </c>
      <c r="C218" s="4" t="s">
        <v>49</v>
      </c>
      <c r="D218" s="5"/>
      <c r="E218" s="4" t="s">
        <v>422</v>
      </c>
      <c r="F218" s="6">
        <v>449000.0</v>
      </c>
      <c r="G218" s="6">
        <v>550.0</v>
      </c>
      <c r="H218" s="7">
        <f>'217'!B4</f>
        <v>18480</v>
      </c>
      <c r="I218" s="72">
        <f t="shared" si="1"/>
        <v>19030</v>
      </c>
      <c r="J218" s="4" t="s">
        <v>218</v>
      </c>
      <c r="K218" s="9">
        <v>485000.0</v>
      </c>
      <c r="L218" s="4" t="s">
        <v>210</v>
      </c>
      <c r="M218" s="10">
        <f t="shared" si="2"/>
        <v>16970</v>
      </c>
      <c r="N218" s="4" t="s">
        <v>20</v>
      </c>
      <c r="O218" s="4" t="s">
        <v>20</v>
      </c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  <c r="AB218" s="11"/>
    </row>
    <row r="219" ht="22.5" customHeight="1">
      <c r="A219" s="4">
        <v>218.0</v>
      </c>
      <c r="B219" s="4" t="s">
        <v>423</v>
      </c>
      <c r="C219" s="4" t="s">
        <v>30</v>
      </c>
      <c r="D219" s="5"/>
      <c r="E219" s="4" t="s">
        <v>412</v>
      </c>
      <c r="F219" s="6">
        <v>385000.0</v>
      </c>
      <c r="G219" s="6">
        <v>29540.0</v>
      </c>
      <c r="H219" s="7">
        <f>'218'!B4</f>
        <v>31260</v>
      </c>
      <c r="I219" s="72">
        <f t="shared" si="1"/>
        <v>60800</v>
      </c>
      <c r="J219" s="4" t="s">
        <v>18</v>
      </c>
      <c r="K219" s="9">
        <v>470000.0</v>
      </c>
      <c r="L219" s="4" t="s">
        <v>19</v>
      </c>
      <c r="M219" s="10">
        <f t="shared" si="2"/>
        <v>24200</v>
      </c>
      <c r="N219" s="4" t="s">
        <v>20</v>
      </c>
      <c r="O219" s="4" t="s">
        <v>20</v>
      </c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  <c r="AB219" s="11"/>
    </row>
    <row r="220" ht="22.5" customHeight="1">
      <c r="A220" s="4">
        <v>219.0</v>
      </c>
      <c r="B220" s="4" t="s">
        <v>424</v>
      </c>
      <c r="C220" s="4" t="s">
        <v>61</v>
      </c>
      <c r="D220" s="5"/>
      <c r="E220" s="4" t="s">
        <v>412</v>
      </c>
      <c r="F220" s="6">
        <v>214000.0</v>
      </c>
      <c r="G220" s="6">
        <v>1500.0</v>
      </c>
      <c r="H220" s="7">
        <f>'219'!B4</f>
        <v>112370</v>
      </c>
      <c r="I220" s="72">
        <f t="shared" si="1"/>
        <v>113870</v>
      </c>
      <c r="J220" s="4" t="s">
        <v>124</v>
      </c>
      <c r="K220" s="9">
        <v>335000.0</v>
      </c>
      <c r="L220" s="4" t="s">
        <v>203</v>
      </c>
      <c r="M220" s="10">
        <f t="shared" si="2"/>
        <v>7130</v>
      </c>
      <c r="N220" s="4" t="s">
        <v>20</v>
      </c>
      <c r="O220" s="4" t="s">
        <v>20</v>
      </c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  <c r="AB220" s="11"/>
    </row>
    <row r="221" ht="22.5" customHeight="1">
      <c r="A221" s="4">
        <v>220.0</v>
      </c>
      <c r="B221" s="4" t="s">
        <v>425</v>
      </c>
      <c r="C221" s="4" t="s">
        <v>61</v>
      </c>
      <c r="D221" s="5"/>
      <c r="E221" s="4" t="s">
        <v>412</v>
      </c>
      <c r="F221" s="6">
        <v>350000.0</v>
      </c>
      <c r="G221" s="6">
        <v>0.0</v>
      </c>
      <c r="H221" s="7">
        <f>'220'!B4</f>
        <v>70840</v>
      </c>
      <c r="I221" s="72">
        <f t="shared" si="1"/>
        <v>70840</v>
      </c>
      <c r="J221" s="4" t="s">
        <v>18</v>
      </c>
      <c r="K221" s="9">
        <v>480000.0</v>
      </c>
      <c r="L221" s="4" t="s">
        <v>203</v>
      </c>
      <c r="M221" s="10">
        <f t="shared" si="2"/>
        <v>59160</v>
      </c>
      <c r="N221" s="4" t="s">
        <v>20</v>
      </c>
      <c r="O221" s="4" t="s">
        <v>20</v>
      </c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  <c r="AB221" s="11"/>
    </row>
    <row r="222" ht="22.5" customHeight="1">
      <c r="A222" s="4">
        <v>221.0</v>
      </c>
      <c r="B222" s="4" t="s">
        <v>426</v>
      </c>
      <c r="C222" s="4" t="s">
        <v>30</v>
      </c>
      <c r="D222" s="5"/>
      <c r="E222" s="4" t="s">
        <v>412</v>
      </c>
      <c r="F222" s="6">
        <v>245000.0</v>
      </c>
      <c r="G222" s="6">
        <v>5000.0</v>
      </c>
      <c r="H222" s="7">
        <f>'221'!B4</f>
        <v>52150</v>
      </c>
      <c r="I222" s="72">
        <f t="shared" si="1"/>
        <v>57150</v>
      </c>
      <c r="J222" s="4" t="s">
        <v>427</v>
      </c>
      <c r="K222" s="9">
        <v>330000.0</v>
      </c>
      <c r="L222" s="4" t="s">
        <v>203</v>
      </c>
      <c r="M222" s="10">
        <f t="shared" si="2"/>
        <v>27850</v>
      </c>
      <c r="N222" s="4" t="s">
        <v>20</v>
      </c>
      <c r="O222" s="4" t="s">
        <v>20</v>
      </c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  <c r="AB222" s="11"/>
    </row>
    <row r="223" ht="22.5" customHeight="1">
      <c r="A223" s="82">
        <v>222.0</v>
      </c>
      <c r="B223" s="82" t="s">
        <v>428</v>
      </c>
      <c r="C223" s="82" t="s">
        <v>16</v>
      </c>
      <c r="D223" s="83"/>
      <c r="E223" s="82" t="s">
        <v>429</v>
      </c>
      <c r="F223" s="84">
        <v>535000.0</v>
      </c>
      <c r="G223" s="84">
        <v>0.0</v>
      </c>
      <c r="H223" s="85">
        <f>'222'!B4</f>
        <v>8070</v>
      </c>
      <c r="I223" s="86">
        <f t="shared" si="1"/>
        <v>8070</v>
      </c>
      <c r="J223" s="82" t="s">
        <v>218</v>
      </c>
      <c r="K223" s="87"/>
      <c r="L223" s="82" t="s">
        <v>64</v>
      </c>
      <c r="M223" s="87">
        <f t="shared" si="2"/>
        <v>-543070</v>
      </c>
      <c r="N223" s="82" t="s">
        <v>430</v>
      </c>
      <c r="O223" s="82" t="s">
        <v>20</v>
      </c>
    </row>
    <row r="224" ht="22.5" customHeight="1">
      <c r="A224" s="4">
        <v>223.0</v>
      </c>
      <c r="B224" s="4" t="s">
        <v>431</v>
      </c>
      <c r="C224" s="4" t="s">
        <v>16</v>
      </c>
      <c r="D224" s="5"/>
      <c r="E224" s="4" t="s">
        <v>429</v>
      </c>
      <c r="F224" s="6">
        <v>540000.0</v>
      </c>
      <c r="G224" s="6">
        <v>4340.0</v>
      </c>
      <c r="H224" s="7">
        <f>'223'!B4</f>
        <v>47170</v>
      </c>
      <c r="I224" s="72">
        <f t="shared" si="1"/>
        <v>51510</v>
      </c>
      <c r="J224" s="4" t="s">
        <v>124</v>
      </c>
      <c r="K224" s="9">
        <v>650000.0</v>
      </c>
      <c r="L224" s="4" t="s">
        <v>432</v>
      </c>
      <c r="M224" s="10">
        <f t="shared" si="2"/>
        <v>58490</v>
      </c>
      <c r="N224" s="4" t="s">
        <v>20</v>
      </c>
      <c r="O224" s="4" t="s">
        <v>20</v>
      </c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  <c r="AB224" s="11"/>
    </row>
    <row r="225" ht="22.5" customHeight="1">
      <c r="A225" s="4">
        <v>224.0</v>
      </c>
      <c r="B225" s="4" t="s">
        <v>433</v>
      </c>
      <c r="C225" s="4" t="s">
        <v>49</v>
      </c>
      <c r="D225" s="5"/>
      <c r="E225" s="4" t="s">
        <v>434</v>
      </c>
      <c r="F225" s="6">
        <v>570000.0</v>
      </c>
      <c r="G225" s="6">
        <v>0.0</v>
      </c>
      <c r="H225" s="7">
        <f>'224'!B4</f>
        <v>32140</v>
      </c>
      <c r="I225" s="72">
        <f t="shared" si="1"/>
        <v>32140</v>
      </c>
      <c r="J225" s="4" t="s">
        <v>18</v>
      </c>
      <c r="K225" s="9">
        <v>635000.0</v>
      </c>
      <c r="L225" s="4" t="s">
        <v>72</v>
      </c>
      <c r="M225" s="10">
        <f t="shared" si="2"/>
        <v>32860</v>
      </c>
      <c r="N225" s="4" t="s">
        <v>20</v>
      </c>
      <c r="O225" s="4" t="s">
        <v>20</v>
      </c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  <c r="AB225" s="11"/>
    </row>
    <row r="226" ht="22.5" customHeight="1">
      <c r="A226" s="4">
        <v>225.0</v>
      </c>
      <c r="B226" s="4" t="s">
        <v>435</v>
      </c>
      <c r="C226" s="4" t="s">
        <v>16</v>
      </c>
      <c r="D226" s="5"/>
      <c r="E226" s="4" t="s">
        <v>436</v>
      </c>
      <c r="F226" s="6">
        <v>605000.0</v>
      </c>
      <c r="G226" s="6">
        <v>0.0</v>
      </c>
      <c r="H226" s="7">
        <f>'225'!B4</f>
        <v>13090</v>
      </c>
      <c r="I226" s="72">
        <f t="shared" si="1"/>
        <v>13090</v>
      </c>
      <c r="J226" s="4" t="s">
        <v>18</v>
      </c>
      <c r="K226" s="9">
        <v>650000.0</v>
      </c>
      <c r="L226" s="4" t="s">
        <v>432</v>
      </c>
      <c r="M226" s="10">
        <f t="shared" si="2"/>
        <v>31910</v>
      </c>
      <c r="N226" s="4" t="s">
        <v>20</v>
      </c>
      <c r="O226" s="4" t="s">
        <v>20</v>
      </c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  <c r="AB226" s="11"/>
    </row>
    <row r="227" ht="22.5" customHeight="1">
      <c r="A227" s="4">
        <v>226.0</v>
      </c>
      <c r="B227" s="4" t="s">
        <v>437</v>
      </c>
      <c r="C227" s="4" t="s">
        <v>16</v>
      </c>
      <c r="D227" s="5"/>
      <c r="E227" s="4" t="s">
        <v>436</v>
      </c>
      <c r="F227" s="6">
        <v>230500.0</v>
      </c>
      <c r="G227" s="6">
        <v>0.0</v>
      </c>
      <c r="H227" s="7">
        <f>'226'!B4</f>
        <v>32230</v>
      </c>
      <c r="I227" s="72">
        <f t="shared" si="1"/>
        <v>32230</v>
      </c>
      <c r="J227" s="4" t="s">
        <v>18</v>
      </c>
      <c r="K227" s="9">
        <v>275000.0</v>
      </c>
      <c r="L227" s="4" t="s">
        <v>203</v>
      </c>
      <c r="M227" s="10">
        <f t="shared" si="2"/>
        <v>12270</v>
      </c>
      <c r="N227" s="4" t="s">
        <v>20</v>
      </c>
      <c r="O227" s="4" t="s">
        <v>20</v>
      </c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  <c r="AB227" s="11"/>
    </row>
    <row r="228" ht="22.5" customHeight="1">
      <c r="A228" s="4">
        <v>227.0</v>
      </c>
      <c r="B228" s="4" t="s">
        <v>438</v>
      </c>
      <c r="C228" s="4" t="s">
        <v>49</v>
      </c>
      <c r="D228" s="4" t="s">
        <v>439</v>
      </c>
      <c r="E228" s="4" t="s">
        <v>18</v>
      </c>
      <c r="F228" s="6">
        <v>300000.0</v>
      </c>
      <c r="G228" s="6">
        <v>3686.0</v>
      </c>
      <c r="H228" s="7">
        <f>'227'!B4</f>
        <v>95310</v>
      </c>
      <c r="I228" s="72">
        <f t="shared" si="1"/>
        <v>98996</v>
      </c>
      <c r="J228" s="4" t="s">
        <v>223</v>
      </c>
      <c r="K228" s="9">
        <v>450000.0</v>
      </c>
      <c r="L228" s="4" t="s">
        <v>127</v>
      </c>
      <c r="M228" s="10">
        <f t="shared" si="2"/>
        <v>51004</v>
      </c>
      <c r="N228" s="4" t="s">
        <v>20</v>
      </c>
      <c r="O228" s="4" t="s">
        <v>20</v>
      </c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  <c r="AB228" s="11"/>
    </row>
    <row r="229" ht="22.5" customHeight="1">
      <c r="A229" s="4">
        <v>228.0</v>
      </c>
      <c r="B229" s="4" t="s">
        <v>440</v>
      </c>
      <c r="C229" s="4" t="s">
        <v>16</v>
      </c>
      <c r="D229" s="4" t="s">
        <v>441</v>
      </c>
      <c r="E229" s="4" t="s">
        <v>442</v>
      </c>
      <c r="F229" s="6">
        <v>130000.0</v>
      </c>
      <c r="G229" s="6">
        <v>0.0</v>
      </c>
      <c r="H229" s="7">
        <f>'228'!B4</f>
        <v>113175</v>
      </c>
      <c r="I229" s="72">
        <f t="shared" si="1"/>
        <v>113175</v>
      </c>
      <c r="J229" s="4" t="s">
        <v>335</v>
      </c>
      <c r="K229" s="9">
        <v>295000.0</v>
      </c>
      <c r="L229" s="4" t="s">
        <v>127</v>
      </c>
      <c r="M229" s="10">
        <f t="shared" si="2"/>
        <v>51825</v>
      </c>
      <c r="N229" s="4" t="s">
        <v>20</v>
      </c>
      <c r="O229" s="4" t="s">
        <v>443</v>
      </c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  <c r="AB229" s="11"/>
    </row>
    <row r="230" ht="22.5" customHeight="1">
      <c r="A230" s="4">
        <v>229.0</v>
      </c>
      <c r="B230" s="4" t="s">
        <v>444</v>
      </c>
      <c r="C230" s="4" t="s">
        <v>61</v>
      </c>
      <c r="D230" s="5"/>
      <c r="E230" s="4" t="s">
        <v>445</v>
      </c>
      <c r="F230" s="6">
        <v>210250.0</v>
      </c>
      <c r="G230" s="6">
        <v>0.0</v>
      </c>
      <c r="H230" s="7">
        <f>'229'!B4</f>
        <v>97885</v>
      </c>
      <c r="I230" s="72">
        <f t="shared" si="1"/>
        <v>97885</v>
      </c>
      <c r="J230" s="4" t="s">
        <v>124</v>
      </c>
      <c r="K230" s="9">
        <v>330000.0</v>
      </c>
      <c r="L230" s="4" t="s">
        <v>203</v>
      </c>
      <c r="M230" s="10">
        <f t="shared" si="2"/>
        <v>21865</v>
      </c>
      <c r="N230" s="4" t="s">
        <v>20</v>
      </c>
      <c r="O230" s="4" t="s">
        <v>20</v>
      </c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  <c r="AB230" s="11"/>
    </row>
    <row r="231" ht="22.5" customHeight="1">
      <c r="A231" s="4">
        <v>230.0</v>
      </c>
      <c r="B231" s="4" t="s">
        <v>446</v>
      </c>
      <c r="C231" s="4" t="s">
        <v>49</v>
      </c>
      <c r="D231" s="5"/>
      <c r="E231" s="4" t="s">
        <v>447</v>
      </c>
      <c r="F231" s="6">
        <v>530000.0</v>
      </c>
      <c r="G231" s="6">
        <v>1600.0</v>
      </c>
      <c r="H231" s="7">
        <f>'230'!B4</f>
        <v>14670</v>
      </c>
      <c r="I231" s="72">
        <f t="shared" si="1"/>
        <v>16270</v>
      </c>
      <c r="J231" s="4" t="s">
        <v>124</v>
      </c>
      <c r="K231" s="9">
        <v>570000.0</v>
      </c>
      <c r="L231" s="4" t="s">
        <v>448</v>
      </c>
      <c r="M231" s="10">
        <f t="shared" si="2"/>
        <v>23730</v>
      </c>
      <c r="N231" s="4" t="s">
        <v>20</v>
      </c>
      <c r="O231" s="4" t="s">
        <v>20</v>
      </c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  <c r="AB231" s="11"/>
    </row>
    <row r="232" ht="22.5" customHeight="1">
      <c r="A232" s="4">
        <v>231.0</v>
      </c>
      <c r="B232" s="4" t="s">
        <v>449</v>
      </c>
      <c r="C232" s="4" t="s">
        <v>36</v>
      </c>
      <c r="D232" s="5"/>
      <c r="E232" s="4" t="s">
        <v>450</v>
      </c>
      <c r="F232" s="6">
        <v>460000.0</v>
      </c>
      <c r="G232" s="6">
        <v>5510.0</v>
      </c>
      <c r="H232" s="7">
        <f>'231'!B4</f>
        <v>9470</v>
      </c>
      <c r="I232" s="72">
        <f t="shared" si="1"/>
        <v>14980</v>
      </c>
      <c r="J232" s="4" t="s">
        <v>124</v>
      </c>
      <c r="K232" s="9">
        <v>520000.0</v>
      </c>
      <c r="L232" s="4" t="s">
        <v>451</v>
      </c>
      <c r="M232" s="10">
        <f t="shared" si="2"/>
        <v>45020</v>
      </c>
      <c r="N232" s="4" t="s">
        <v>20</v>
      </c>
      <c r="O232" s="4" t="s">
        <v>20</v>
      </c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  <c r="AB232" s="11"/>
    </row>
    <row r="233" ht="22.5" customHeight="1">
      <c r="A233" s="4">
        <v>232.0</v>
      </c>
      <c r="B233" s="4" t="s">
        <v>452</v>
      </c>
      <c r="C233" s="4" t="s">
        <v>49</v>
      </c>
      <c r="D233" s="5"/>
      <c r="E233" s="4" t="s">
        <v>453</v>
      </c>
      <c r="F233" s="6">
        <v>650000.0</v>
      </c>
      <c r="G233" s="6">
        <v>0.0</v>
      </c>
      <c r="H233" s="7">
        <f>'232'!B4</f>
        <v>16500</v>
      </c>
      <c r="I233" s="72">
        <f t="shared" si="1"/>
        <v>16500</v>
      </c>
      <c r="J233" s="4" t="s">
        <v>124</v>
      </c>
      <c r="K233" s="9">
        <v>700000.0</v>
      </c>
      <c r="L233" s="4" t="s">
        <v>77</v>
      </c>
      <c r="M233" s="10">
        <f t="shared" si="2"/>
        <v>33500</v>
      </c>
      <c r="N233" s="4" t="s">
        <v>20</v>
      </c>
      <c r="O233" s="4" t="s">
        <v>20</v>
      </c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  <c r="AB233" s="11"/>
    </row>
    <row r="234" ht="22.5" customHeight="1">
      <c r="A234" s="58">
        <v>233.0</v>
      </c>
      <c r="B234" s="58" t="s">
        <v>454</v>
      </c>
      <c r="C234" s="58" t="s">
        <v>32</v>
      </c>
      <c r="D234" s="63"/>
      <c r="E234" s="58" t="s">
        <v>18</v>
      </c>
      <c r="F234" s="66">
        <v>220000.0</v>
      </c>
      <c r="G234" s="66">
        <v>0.0</v>
      </c>
      <c r="H234" s="61">
        <f>'233'!B4</f>
        <v>46969</v>
      </c>
      <c r="I234" s="71">
        <f t="shared" si="1"/>
        <v>46969</v>
      </c>
      <c r="J234" s="63">
        <v>45658.0</v>
      </c>
      <c r="K234" s="64"/>
      <c r="L234" s="58" t="s">
        <v>119</v>
      </c>
      <c r="M234" s="64">
        <f t="shared" si="2"/>
        <v>-266969</v>
      </c>
      <c r="N234" s="58" t="s">
        <v>20</v>
      </c>
      <c r="O234" s="58" t="s">
        <v>20</v>
      </c>
      <c r="P234" s="65"/>
      <c r="Q234" s="65"/>
      <c r="R234" s="65"/>
      <c r="S234" s="65"/>
      <c r="T234" s="65"/>
      <c r="U234" s="65"/>
      <c r="V234" s="65"/>
      <c r="W234" s="65"/>
      <c r="X234" s="65"/>
      <c r="Y234" s="65"/>
      <c r="Z234" s="65"/>
      <c r="AA234" s="65"/>
      <c r="AB234" s="65"/>
    </row>
    <row r="235" ht="22.5" customHeight="1">
      <c r="A235" s="4">
        <v>234.0</v>
      </c>
      <c r="B235" s="4" t="s">
        <v>455</v>
      </c>
      <c r="C235" s="4" t="s">
        <v>293</v>
      </c>
      <c r="D235" s="5"/>
      <c r="E235" s="4" t="s">
        <v>456</v>
      </c>
      <c r="F235" s="6" t="s">
        <v>457</v>
      </c>
      <c r="G235" s="7"/>
      <c r="H235" s="7">
        <f>'234'!B4</f>
        <v>12870</v>
      </c>
      <c r="I235" s="72">
        <f t="shared" si="1"/>
        <v>12870</v>
      </c>
      <c r="J235" s="4" t="s">
        <v>458</v>
      </c>
      <c r="K235" s="10"/>
      <c r="L235" s="4" t="s">
        <v>59</v>
      </c>
      <c r="M235" s="57" t="str">
        <f t="shared" si="2"/>
        <v>#VALUE!</v>
      </c>
      <c r="N235" s="4" t="s">
        <v>20</v>
      </c>
      <c r="O235" s="4" t="s">
        <v>20</v>
      </c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  <c r="AB235" s="11"/>
    </row>
    <row r="236" ht="22.5" customHeight="1">
      <c r="A236" s="4">
        <v>235.0</v>
      </c>
      <c r="B236" s="4" t="s">
        <v>459</v>
      </c>
      <c r="C236" s="4" t="s">
        <v>40</v>
      </c>
      <c r="D236" s="5"/>
      <c r="E236" s="4" t="s">
        <v>445</v>
      </c>
      <c r="F236" s="6">
        <v>491500.0</v>
      </c>
      <c r="G236" s="6">
        <v>0.0</v>
      </c>
      <c r="H236" s="7">
        <f>'235'!B4</f>
        <v>58510</v>
      </c>
      <c r="I236" s="72">
        <f t="shared" si="1"/>
        <v>58510</v>
      </c>
      <c r="J236" s="4" t="s">
        <v>124</v>
      </c>
      <c r="K236" s="9">
        <v>575000.0</v>
      </c>
      <c r="L236" s="4" t="s">
        <v>59</v>
      </c>
      <c r="M236" s="10">
        <f t="shared" si="2"/>
        <v>24990</v>
      </c>
      <c r="N236" s="4" t="s">
        <v>20</v>
      </c>
      <c r="O236" s="4" t="s">
        <v>20</v>
      </c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  <c r="AB236" s="11"/>
    </row>
    <row r="237" ht="22.5" customHeight="1">
      <c r="A237" s="4">
        <v>236.0</v>
      </c>
      <c r="B237" s="4" t="s">
        <v>460</v>
      </c>
      <c r="C237" s="4" t="s">
        <v>32</v>
      </c>
      <c r="D237" s="5"/>
      <c r="E237" s="4" t="s">
        <v>18</v>
      </c>
      <c r="F237" s="6">
        <v>330000.0</v>
      </c>
      <c r="G237" s="6">
        <v>0.0</v>
      </c>
      <c r="H237" s="7">
        <f>'236'!B4</f>
        <v>47665</v>
      </c>
      <c r="I237" s="72">
        <f t="shared" si="1"/>
        <v>47665</v>
      </c>
      <c r="J237" s="4" t="s">
        <v>124</v>
      </c>
      <c r="K237" s="9">
        <v>373795.0</v>
      </c>
      <c r="L237" s="4" t="s">
        <v>19</v>
      </c>
      <c r="M237" s="10">
        <f t="shared" si="2"/>
        <v>-3870</v>
      </c>
      <c r="N237" s="4" t="s">
        <v>20</v>
      </c>
      <c r="O237" s="4" t="s">
        <v>20</v>
      </c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  <c r="AB237" s="11"/>
    </row>
    <row r="238" ht="22.5" customHeight="1">
      <c r="A238" s="4">
        <v>237.0</v>
      </c>
      <c r="B238" s="4" t="s">
        <v>461</v>
      </c>
      <c r="C238" s="4" t="s">
        <v>40</v>
      </c>
      <c r="D238" s="5"/>
      <c r="E238" s="4" t="s">
        <v>445</v>
      </c>
      <c r="F238" s="6">
        <v>250000.0</v>
      </c>
      <c r="G238" s="6">
        <v>0.0</v>
      </c>
      <c r="H238" s="7">
        <f>'237'!B4</f>
        <v>81930</v>
      </c>
      <c r="I238" s="72">
        <f t="shared" si="1"/>
        <v>81930</v>
      </c>
      <c r="J238" s="4" t="s">
        <v>124</v>
      </c>
      <c r="K238" s="9">
        <v>350000.0</v>
      </c>
      <c r="L238" s="4" t="s">
        <v>119</v>
      </c>
      <c r="M238" s="10">
        <f t="shared" si="2"/>
        <v>18070</v>
      </c>
      <c r="N238" s="4" t="s">
        <v>20</v>
      </c>
      <c r="O238" s="4" t="s">
        <v>20</v>
      </c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  <c r="AB238" s="11"/>
    </row>
    <row r="239" ht="22.5" customHeight="1">
      <c r="A239" s="4">
        <v>238.0</v>
      </c>
      <c r="B239" s="4" t="s">
        <v>462</v>
      </c>
      <c r="C239" s="4" t="s">
        <v>16</v>
      </c>
      <c r="D239" s="5"/>
      <c r="E239" s="4" t="s">
        <v>463</v>
      </c>
      <c r="F239" s="6">
        <v>605000.0</v>
      </c>
      <c r="G239" s="6">
        <v>0.0</v>
      </c>
      <c r="H239" s="7">
        <f>'238'!B4</f>
        <v>25090</v>
      </c>
      <c r="I239" s="72">
        <f t="shared" si="1"/>
        <v>25090</v>
      </c>
      <c r="J239" s="4" t="s">
        <v>124</v>
      </c>
      <c r="K239" s="9">
        <v>640000.0</v>
      </c>
      <c r="L239" s="4" t="s">
        <v>464</v>
      </c>
      <c r="M239" s="10">
        <f t="shared" si="2"/>
        <v>9910</v>
      </c>
      <c r="N239" s="4" t="s">
        <v>20</v>
      </c>
      <c r="O239" s="4" t="s">
        <v>20</v>
      </c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  <c r="AB239" s="11"/>
    </row>
    <row r="240" ht="22.5" customHeight="1">
      <c r="A240" s="4">
        <v>239.0</v>
      </c>
      <c r="B240" s="4" t="s">
        <v>465</v>
      </c>
      <c r="C240" s="4" t="s">
        <v>43</v>
      </c>
      <c r="D240" s="5"/>
      <c r="E240" s="4" t="s">
        <v>409</v>
      </c>
      <c r="F240" s="6">
        <v>492000.0</v>
      </c>
      <c r="G240" s="6">
        <v>0.0</v>
      </c>
      <c r="H240" s="7">
        <f>'239'!B4</f>
        <v>59850</v>
      </c>
      <c r="I240" s="72">
        <f t="shared" si="1"/>
        <v>59850</v>
      </c>
      <c r="J240" s="4" t="s">
        <v>124</v>
      </c>
      <c r="K240" s="9">
        <v>551650.0</v>
      </c>
      <c r="L240" s="4" t="s">
        <v>59</v>
      </c>
      <c r="M240" s="10">
        <f t="shared" si="2"/>
        <v>-200</v>
      </c>
      <c r="N240" s="4" t="s">
        <v>20</v>
      </c>
      <c r="O240" s="4" t="s">
        <v>20</v>
      </c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  <c r="AB240" s="11"/>
    </row>
    <row r="241" ht="22.5" customHeight="1">
      <c r="A241" s="58">
        <v>240.0</v>
      </c>
      <c r="B241" s="58" t="s">
        <v>466</v>
      </c>
      <c r="C241" s="58" t="s">
        <v>49</v>
      </c>
      <c r="D241" s="63"/>
      <c r="E241" s="58" t="s">
        <v>467</v>
      </c>
      <c r="F241" s="66">
        <v>24000.0</v>
      </c>
      <c r="G241" s="66">
        <v>0.0</v>
      </c>
      <c r="H241" s="61">
        <f>'240'!B4</f>
        <v>12870</v>
      </c>
      <c r="I241" s="71">
        <f t="shared" si="1"/>
        <v>12870</v>
      </c>
      <c r="J241" s="63">
        <v>45658.0</v>
      </c>
      <c r="K241" s="64"/>
      <c r="L241" s="58" t="s">
        <v>468</v>
      </c>
      <c r="M241" s="64">
        <f t="shared" si="2"/>
        <v>-36870</v>
      </c>
      <c r="N241" s="58" t="s">
        <v>20</v>
      </c>
      <c r="O241" s="58" t="s">
        <v>20</v>
      </c>
      <c r="P241" s="65"/>
      <c r="Q241" s="65"/>
      <c r="R241" s="65"/>
      <c r="S241" s="65"/>
      <c r="T241" s="65"/>
      <c r="U241" s="65"/>
      <c r="V241" s="65"/>
      <c r="W241" s="65"/>
      <c r="X241" s="65"/>
      <c r="Y241" s="65"/>
      <c r="Z241" s="65"/>
      <c r="AA241" s="65"/>
      <c r="AB241" s="65"/>
    </row>
    <row r="242" ht="22.5" customHeight="1">
      <c r="A242" s="4">
        <v>241.0</v>
      </c>
      <c r="B242" s="4" t="s">
        <v>469</v>
      </c>
      <c r="C242" s="4" t="s">
        <v>38</v>
      </c>
      <c r="D242" s="5"/>
      <c r="E242" s="4" t="s">
        <v>470</v>
      </c>
      <c r="F242" s="6">
        <v>540000.0</v>
      </c>
      <c r="G242" s="6">
        <v>0.0</v>
      </c>
      <c r="H242" s="7">
        <f>'241'!B4</f>
        <v>14500</v>
      </c>
      <c r="I242" s="72">
        <f t="shared" si="1"/>
        <v>14500</v>
      </c>
      <c r="J242" s="4" t="s">
        <v>124</v>
      </c>
      <c r="K242" s="9">
        <v>580000.0</v>
      </c>
      <c r="L242" s="4" t="s">
        <v>64</v>
      </c>
      <c r="M242" s="10">
        <f t="shared" si="2"/>
        <v>25500</v>
      </c>
      <c r="N242" s="4" t="s">
        <v>20</v>
      </c>
      <c r="O242" s="4" t="s">
        <v>20</v>
      </c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  <c r="AB242" s="11"/>
    </row>
    <row r="243" ht="22.5" customHeight="1">
      <c r="A243" s="12">
        <v>242.0</v>
      </c>
      <c r="B243" s="12" t="s">
        <v>471</v>
      </c>
      <c r="C243" s="12" t="s">
        <v>49</v>
      </c>
      <c r="D243" s="20"/>
      <c r="E243" s="12" t="s">
        <v>472</v>
      </c>
      <c r="F243" s="16">
        <v>620000.0</v>
      </c>
      <c r="G243" s="16">
        <v>0.0</v>
      </c>
      <c r="H243" s="15">
        <f>'242'!B4</f>
        <v>6900</v>
      </c>
      <c r="I243" s="73">
        <f t="shared" si="1"/>
        <v>6900</v>
      </c>
      <c r="J243" s="12" t="s">
        <v>124</v>
      </c>
      <c r="K243" s="21">
        <v>650000.0</v>
      </c>
      <c r="L243" s="12" t="s">
        <v>464</v>
      </c>
      <c r="M243" s="18">
        <f t="shared" si="2"/>
        <v>23100</v>
      </c>
      <c r="N243" s="12" t="s">
        <v>20</v>
      </c>
      <c r="O243" s="12" t="s">
        <v>20</v>
      </c>
    </row>
    <row r="244" ht="22.5" customHeight="1">
      <c r="A244" s="12">
        <v>243.0</v>
      </c>
      <c r="B244" s="12" t="s">
        <v>473</v>
      </c>
      <c r="C244" s="12" t="s">
        <v>16</v>
      </c>
      <c r="D244" s="20"/>
      <c r="E244" s="12" t="s">
        <v>474</v>
      </c>
      <c r="F244" s="16">
        <v>527500.0</v>
      </c>
      <c r="G244" s="16">
        <v>0.0</v>
      </c>
      <c r="H244" s="15">
        <f>'243'!B4</f>
        <v>33120</v>
      </c>
      <c r="I244" s="73">
        <f t="shared" si="1"/>
        <v>33120</v>
      </c>
      <c r="J244" s="12" t="s">
        <v>124</v>
      </c>
      <c r="K244" s="21">
        <v>590000.0</v>
      </c>
      <c r="L244" s="12" t="s">
        <v>100</v>
      </c>
      <c r="M244" s="18">
        <f t="shared" si="2"/>
        <v>29380</v>
      </c>
      <c r="N244" s="12" t="s">
        <v>20</v>
      </c>
      <c r="O244" s="12" t="s">
        <v>20</v>
      </c>
    </row>
    <row r="245" ht="22.5" customHeight="1">
      <c r="A245" s="12">
        <v>244.0</v>
      </c>
      <c r="B245" s="12" t="s">
        <v>475</v>
      </c>
      <c r="C245" s="12" t="s">
        <v>49</v>
      </c>
      <c r="D245" s="20"/>
      <c r="E245" s="12" t="s">
        <v>476</v>
      </c>
      <c r="F245" s="16">
        <v>436000.0</v>
      </c>
      <c r="G245" s="16">
        <v>0.0</v>
      </c>
      <c r="H245" s="15">
        <f>'244'!B4</f>
        <v>44390</v>
      </c>
      <c r="I245" s="73">
        <f t="shared" si="1"/>
        <v>44390</v>
      </c>
      <c r="J245" s="12" t="s">
        <v>124</v>
      </c>
      <c r="K245" s="21">
        <v>510000.0</v>
      </c>
      <c r="L245" s="12" t="s">
        <v>59</v>
      </c>
      <c r="M245" s="18">
        <f t="shared" si="2"/>
        <v>29610</v>
      </c>
      <c r="N245" s="12" t="s">
        <v>20</v>
      </c>
      <c r="O245" s="12" t="s">
        <v>20</v>
      </c>
    </row>
    <row r="246" ht="22.5" customHeight="1">
      <c r="A246" s="4">
        <v>245.0</v>
      </c>
      <c r="B246" s="4" t="s">
        <v>477</v>
      </c>
      <c r="C246" s="4" t="s">
        <v>16</v>
      </c>
      <c r="D246" s="5"/>
      <c r="E246" s="4" t="s">
        <v>478</v>
      </c>
      <c r="F246" s="6">
        <v>545000.0</v>
      </c>
      <c r="G246" s="6">
        <v>0.0</v>
      </c>
      <c r="H246" s="7">
        <f>'245'!B4</f>
        <v>21370</v>
      </c>
      <c r="I246" s="72">
        <f t="shared" si="1"/>
        <v>21370</v>
      </c>
      <c r="J246" s="4" t="s">
        <v>223</v>
      </c>
      <c r="K246" s="9">
        <v>600000.0</v>
      </c>
      <c r="L246" s="4" t="s">
        <v>147</v>
      </c>
      <c r="M246" s="10">
        <f t="shared" si="2"/>
        <v>33630</v>
      </c>
      <c r="N246" s="4" t="s">
        <v>20</v>
      </c>
      <c r="O246" s="4" t="s">
        <v>20</v>
      </c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  <c r="AB246" s="11"/>
    </row>
    <row r="247" ht="22.5" customHeight="1">
      <c r="A247" s="4">
        <v>246.0</v>
      </c>
      <c r="B247" s="4" t="s">
        <v>479</v>
      </c>
      <c r="C247" s="4" t="s">
        <v>51</v>
      </c>
      <c r="D247" s="5"/>
      <c r="E247" s="4" t="s">
        <v>476</v>
      </c>
      <c r="F247" s="6">
        <v>280000.0</v>
      </c>
      <c r="G247" s="6">
        <v>13350.0</v>
      </c>
      <c r="H247" s="7">
        <f>'246'!B4</f>
        <v>74670</v>
      </c>
      <c r="I247" s="72">
        <f t="shared" si="1"/>
        <v>88020</v>
      </c>
      <c r="J247" s="4" t="s">
        <v>335</v>
      </c>
      <c r="K247" s="9">
        <v>370000.0</v>
      </c>
      <c r="L247" s="4" t="s">
        <v>122</v>
      </c>
      <c r="M247" s="10">
        <f t="shared" si="2"/>
        <v>1980</v>
      </c>
      <c r="N247" s="4" t="s">
        <v>20</v>
      </c>
      <c r="O247" s="4" t="s">
        <v>20</v>
      </c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  <c r="AB247" s="11"/>
    </row>
    <row r="248" ht="22.5" customHeight="1">
      <c r="A248" s="58">
        <v>247.0</v>
      </c>
      <c r="B248" s="58" t="s">
        <v>480</v>
      </c>
      <c r="C248" s="58" t="s">
        <v>61</v>
      </c>
      <c r="D248" s="63"/>
      <c r="E248" s="58" t="s">
        <v>445</v>
      </c>
      <c r="F248" s="66">
        <v>130000.0</v>
      </c>
      <c r="G248" s="66">
        <v>0.0</v>
      </c>
      <c r="H248" s="61">
        <f>'247'!B4</f>
        <v>66156</v>
      </c>
      <c r="I248" s="71">
        <f t="shared" si="1"/>
        <v>66156</v>
      </c>
      <c r="J248" s="63">
        <v>45658.0</v>
      </c>
      <c r="K248" s="64"/>
      <c r="L248" s="58" t="s">
        <v>79</v>
      </c>
      <c r="M248" s="64">
        <f t="shared" si="2"/>
        <v>-196156</v>
      </c>
      <c r="N248" s="58" t="s">
        <v>20</v>
      </c>
      <c r="O248" s="58" t="s">
        <v>20</v>
      </c>
      <c r="P248" s="65"/>
      <c r="Q248" s="65"/>
      <c r="R248" s="65"/>
      <c r="S248" s="65"/>
      <c r="T248" s="65"/>
      <c r="U248" s="65"/>
      <c r="V248" s="65"/>
      <c r="W248" s="65"/>
      <c r="X248" s="65"/>
      <c r="Y248" s="65"/>
      <c r="Z248" s="65"/>
      <c r="AA248" s="65"/>
      <c r="AB248" s="65"/>
    </row>
    <row r="249" ht="22.5" customHeight="1">
      <c r="A249" s="4">
        <v>248.0</v>
      </c>
      <c r="B249" s="4" t="s">
        <v>481</v>
      </c>
      <c r="C249" s="4" t="s">
        <v>49</v>
      </c>
      <c r="D249" s="4" t="s">
        <v>482</v>
      </c>
      <c r="E249" s="4" t="s">
        <v>483</v>
      </c>
      <c r="F249" s="6">
        <v>400000.0</v>
      </c>
      <c r="G249" s="6">
        <v>550.0</v>
      </c>
      <c r="H249" s="7">
        <f>'248'!B4</f>
        <v>15980</v>
      </c>
      <c r="I249" s="72">
        <f t="shared" si="1"/>
        <v>16530</v>
      </c>
      <c r="J249" s="4" t="s">
        <v>335</v>
      </c>
      <c r="K249" s="9">
        <v>460000.0</v>
      </c>
      <c r="L249" s="4" t="s">
        <v>484</v>
      </c>
      <c r="M249" s="10">
        <f t="shared" si="2"/>
        <v>43470</v>
      </c>
      <c r="N249" s="4" t="s">
        <v>20</v>
      </c>
      <c r="O249" s="4" t="s">
        <v>20</v>
      </c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  <c r="AB249" s="11"/>
    </row>
    <row r="250" ht="22.5" customHeight="1">
      <c r="A250" s="4">
        <v>249.0</v>
      </c>
      <c r="B250" s="4" t="s">
        <v>485</v>
      </c>
      <c r="C250" s="4" t="s">
        <v>16</v>
      </c>
      <c r="D250" s="5"/>
      <c r="E250" s="4" t="s">
        <v>447</v>
      </c>
      <c r="F250" s="6">
        <v>613000.0</v>
      </c>
      <c r="G250" s="6">
        <v>0.0</v>
      </c>
      <c r="H250" s="7">
        <f>'249'!B4</f>
        <v>6500</v>
      </c>
      <c r="I250" s="72">
        <f t="shared" si="1"/>
        <v>6500</v>
      </c>
      <c r="J250" s="4" t="s">
        <v>335</v>
      </c>
      <c r="K250" s="9">
        <v>650000.0</v>
      </c>
      <c r="L250" s="4" t="s">
        <v>98</v>
      </c>
      <c r="M250" s="10">
        <f t="shared" si="2"/>
        <v>30500</v>
      </c>
      <c r="N250" s="4" t="s">
        <v>20</v>
      </c>
      <c r="O250" s="4" t="s">
        <v>20</v>
      </c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  <c r="AB250" s="11"/>
    </row>
    <row r="251" ht="22.5" customHeight="1">
      <c r="A251" s="12">
        <v>250.0</v>
      </c>
      <c r="B251" s="12" t="s">
        <v>486</v>
      </c>
      <c r="C251" s="12" t="s">
        <v>16</v>
      </c>
      <c r="D251" s="20"/>
      <c r="E251" s="12" t="s">
        <v>124</v>
      </c>
      <c r="F251" s="16">
        <v>155000.0</v>
      </c>
      <c r="G251" s="16">
        <v>0.0</v>
      </c>
      <c r="H251" s="15">
        <f>'250'!B4</f>
        <v>13750</v>
      </c>
      <c r="I251" s="73">
        <f t="shared" si="1"/>
        <v>13750</v>
      </c>
      <c r="J251" s="12" t="s">
        <v>124</v>
      </c>
      <c r="K251" s="18"/>
      <c r="L251" s="12" t="s">
        <v>19</v>
      </c>
      <c r="M251" s="18">
        <f t="shared" si="2"/>
        <v>-168750</v>
      </c>
      <c r="N251" s="12" t="s">
        <v>20</v>
      </c>
      <c r="O251" s="12" t="s">
        <v>20</v>
      </c>
    </row>
    <row r="252" ht="22.5" customHeight="1">
      <c r="A252" s="4">
        <v>251.0</v>
      </c>
      <c r="B252" s="4" t="s">
        <v>487</v>
      </c>
      <c r="C252" s="4" t="s">
        <v>26</v>
      </c>
      <c r="D252" s="4" t="s">
        <v>488</v>
      </c>
      <c r="E252" s="4" t="s">
        <v>489</v>
      </c>
      <c r="F252" s="6">
        <v>175000.0</v>
      </c>
      <c r="G252" s="6">
        <v>0.0</v>
      </c>
      <c r="H252" s="7">
        <f>'251'!B4</f>
        <v>56455</v>
      </c>
      <c r="I252" s="72">
        <f t="shared" si="1"/>
        <v>56455</v>
      </c>
      <c r="J252" s="4" t="s">
        <v>335</v>
      </c>
      <c r="K252" s="9">
        <v>270000.0</v>
      </c>
      <c r="L252" s="4" t="s">
        <v>141</v>
      </c>
      <c r="M252" s="10">
        <f t="shared" si="2"/>
        <v>38545</v>
      </c>
      <c r="N252" s="4" t="s">
        <v>20</v>
      </c>
      <c r="O252" s="4" t="s">
        <v>20</v>
      </c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  <c r="AB252" s="11"/>
    </row>
    <row r="253" ht="22.5" customHeight="1">
      <c r="A253" s="4">
        <v>252.0</v>
      </c>
      <c r="B253" s="4" t="s">
        <v>490</v>
      </c>
      <c r="C253" s="4" t="s">
        <v>16</v>
      </c>
      <c r="D253" s="5"/>
      <c r="E253" s="4" t="s">
        <v>489</v>
      </c>
      <c r="F253" s="6">
        <v>535000.0</v>
      </c>
      <c r="G253" s="6">
        <v>0.0</v>
      </c>
      <c r="H253" s="7">
        <f>'252'!B4</f>
        <v>16870</v>
      </c>
      <c r="I253" s="72">
        <f t="shared" si="1"/>
        <v>16870</v>
      </c>
      <c r="J253" s="4" t="s">
        <v>335</v>
      </c>
      <c r="K253" s="9">
        <v>590000.0</v>
      </c>
      <c r="L253" s="4" t="s">
        <v>77</v>
      </c>
      <c r="M253" s="10">
        <f t="shared" si="2"/>
        <v>38130</v>
      </c>
      <c r="N253" s="4" t="s">
        <v>20</v>
      </c>
      <c r="O253" s="4" t="s">
        <v>20</v>
      </c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  <c r="AB253" s="11"/>
    </row>
    <row r="254" ht="22.5" customHeight="1">
      <c r="A254" s="4">
        <v>253.0</v>
      </c>
      <c r="B254" s="4" t="s">
        <v>491</v>
      </c>
      <c r="C254" s="4" t="s">
        <v>16</v>
      </c>
      <c r="D254" s="4" t="s">
        <v>492</v>
      </c>
      <c r="E254" s="4" t="s">
        <v>493</v>
      </c>
      <c r="F254" s="6">
        <v>460000.0</v>
      </c>
      <c r="G254" s="6">
        <v>0.0</v>
      </c>
      <c r="H254" s="7">
        <f>'253'!B4</f>
        <v>10240</v>
      </c>
      <c r="I254" s="72">
        <f t="shared" si="1"/>
        <v>10240</v>
      </c>
      <c r="J254" s="4" t="s">
        <v>335</v>
      </c>
      <c r="K254" s="9">
        <v>490000.0</v>
      </c>
      <c r="L254" s="4" t="s">
        <v>448</v>
      </c>
      <c r="M254" s="10">
        <f t="shared" si="2"/>
        <v>19760</v>
      </c>
      <c r="N254" s="4" t="s">
        <v>20</v>
      </c>
      <c r="O254" s="4" t="s">
        <v>20</v>
      </c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  <c r="AB254" s="11"/>
    </row>
    <row r="255" ht="22.5" customHeight="1">
      <c r="A255" s="4">
        <v>254.0</v>
      </c>
      <c r="B255" s="4" t="s">
        <v>494</v>
      </c>
      <c r="C255" s="4" t="s">
        <v>30</v>
      </c>
      <c r="D255" s="4" t="s">
        <v>495</v>
      </c>
      <c r="E255" s="4" t="s">
        <v>496</v>
      </c>
      <c r="F255" s="6">
        <v>525000.0</v>
      </c>
      <c r="G255" s="6">
        <v>3220.0</v>
      </c>
      <c r="H255" s="7">
        <f>'254'!B4</f>
        <v>33640</v>
      </c>
      <c r="I255" s="72">
        <f t="shared" si="1"/>
        <v>36860</v>
      </c>
      <c r="J255" s="4" t="s">
        <v>335</v>
      </c>
      <c r="K255" s="9">
        <v>580000.0</v>
      </c>
      <c r="L255" s="4" t="s">
        <v>59</v>
      </c>
      <c r="M255" s="10">
        <f t="shared" si="2"/>
        <v>18140</v>
      </c>
      <c r="N255" s="4" t="s">
        <v>20</v>
      </c>
      <c r="O255" s="4" t="s">
        <v>20</v>
      </c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  <c r="AB255" s="11"/>
    </row>
    <row r="256" ht="22.5" customHeight="1">
      <c r="A256" s="4">
        <v>255.0</v>
      </c>
      <c r="B256" s="4" t="s">
        <v>497</v>
      </c>
      <c r="C256" s="4" t="s">
        <v>32</v>
      </c>
      <c r="D256" s="5"/>
      <c r="E256" s="4" t="s">
        <v>18</v>
      </c>
      <c r="F256" s="6">
        <v>480000.0</v>
      </c>
      <c r="G256" s="6">
        <v>22550.0</v>
      </c>
      <c r="H256" s="7">
        <f>'255'!B4</f>
        <v>46800</v>
      </c>
      <c r="I256" s="72">
        <f t="shared" si="1"/>
        <v>69350</v>
      </c>
      <c r="J256" s="4" t="s">
        <v>335</v>
      </c>
      <c r="K256" s="9">
        <v>575000.0</v>
      </c>
      <c r="L256" s="4" t="s">
        <v>448</v>
      </c>
      <c r="M256" s="10">
        <f t="shared" si="2"/>
        <v>25650</v>
      </c>
      <c r="N256" s="4" t="s">
        <v>20</v>
      </c>
      <c r="O256" s="4" t="s">
        <v>20</v>
      </c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  <c r="AB256" s="11"/>
    </row>
    <row r="257" ht="22.5" customHeight="1">
      <c r="A257" s="4">
        <v>256.0</v>
      </c>
      <c r="B257" s="4" t="s">
        <v>498</v>
      </c>
      <c r="C257" s="4" t="s">
        <v>24</v>
      </c>
      <c r="D257" s="5"/>
      <c r="E257" s="4" t="s">
        <v>499</v>
      </c>
      <c r="F257" s="6">
        <v>330000.0</v>
      </c>
      <c r="G257" s="6">
        <v>500.0</v>
      </c>
      <c r="H257" s="7">
        <f>'256'!B4</f>
        <v>7220</v>
      </c>
      <c r="I257" s="72">
        <f t="shared" si="1"/>
        <v>7720</v>
      </c>
      <c r="J257" s="4" t="s">
        <v>335</v>
      </c>
      <c r="K257" s="9">
        <v>355000.0</v>
      </c>
      <c r="L257" s="4" t="s">
        <v>70</v>
      </c>
      <c r="M257" s="10">
        <f t="shared" si="2"/>
        <v>17280</v>
      </c>
      <c r="N257" s="4" t="s">
        <v>20</v>
      </c>
      <c r="O257" s="4" t="s">
        <v>20</v>
      </c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  <c r="AB257" s="11"/>
    </row>
    <row r="258" ht="22.5" customHeight="1">
      <c r="A258" s="4">
        <v>257.0</v>
      </c>
      <c r="B258" s="4" t="s">
        <v>500</v>
      </c>
      <c r="C258" s="4" t="s">
        <v>26</v>
      </c>
      <c r="D258" s="4" t="s">
        <v>501</v>
      </c>
      <c r="E258" s="4" t="s">
        <v>489</v>
      </c>
      <c r="F258" s="6">
        <v>215000.0</v>
      </c>
      <c r="G258" s="6">
        <v>5000.0</v>
      </c>
      <c r="H258" s="7">
        <f>'257'!B4</f>
        <v>69840</v>
      </c>
      <c r="I258" s="72">
        <f t="shared" si="1"/>
        <v>74840</v>
      </c>
      <c r="J258" s="4" t="s">
        <v>335</v>
      </c>
      <c r="K258" s="9">
        <v>330000.0</v>
      </c>
      <c r="L258" s="4" t="s">
        <v>502</v>
      </c>
      <c r="M258" s="10">
        <f t="shared" si="2"/>
        <v>40160</v>
      </c>
      <c r="N258" s="4" t="s">
        <v>20</v>
      </c>
      <c r="O258" s="4" t="s">
        <v>20</v>
      </c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  <c r="AB258" s="11"/>
    </row>
    <row r="259" ht="22.5" customHeight="1">
      <c r="A259" s="4">
        <v>258.0</v>
      </c>
      <c r="B259" s="4" t="s">
        <v>503</v>
      </c>
      <c r="C259" s="4" t="s">
        <v>504</v>
      </c>
      <c r="D259" s="4" t="s">
        <v>505</v>
      </c>
      <c r="E259" s="4" t="s">
        <v>489</v>
      </c>
      <c r="F259" s="6">
        <v>250000.0</v>
      </c>
      <c r="G259" s="6">
        <v>340.0</v>
      </c>
      <c r="H259" s="7">
        <f>'258'!B4</f>
        <v>76380</v>
      </c>
      <c r="I259" s="72">
        <f t="shared" si="1"/>
        <v>76720</v>
      </c>
      <c r="J259" s="4" t="s">
        <v>335</v>
      </c>
      <c r="K259" s="9">
        <v>340000.0</v>
      </c>
      <c r="L259" s="4" t="s">
        <v>119</v>
      </c>
      <c r="M259" s="10">
        <f t="shared" si="2"/>
        <v>13280</v>
      </c>
      <c r="N259" s="4" t="s">
        <v>20</v>
      </c>
      <c r="O259" s="4" t="s">
        <v>20</v>
      </c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  <c r="AB259" s="11"/>
    </row>
    <row r="260" ht="22.5" customHeight="1">
      <c r="A260" s="4">
        <v>259.0</v>
      </c>
      <c r="B260" s="4" t="s">
        <v>506</v>
      </c>
      <c r="C260" s="4" t="s">
        <v>40</v>
      </c>
      <c r="D260" s="4" t="s">
        <v>507</v>
      </c>
      <c r="E260" s="4" t="s">
        <v>499</v>
      </c>
      <c r="F260" s="6">
        <v>490300.0</v>
      </c>
      <c r="G260" s="6">
        <v>0.0</v>
      </c>
      <c r="H260" s="7">
        <f>'259'!B4</f>
        <v>82390</v>
      </c>
      <c r="I260" s="72">
        <f t="shared" si="1"/>
        <v>82390</v>
      </c>
      <c r="J260" s="4" t="s">
        <v>335</v>
      </c>
      <c r="K260" s="9">
        <v>580000.0</v>
      </c>
      <c r="L260" s="4" t="s">
        <v>59</v>
      </c>
      <c r="M260" s="10">
        <f t="shared" si="2"/>
        <v>7310</v>
      </c>
      <c r="N260" s="4" t="s">
        <v>20</v>
      </c>
      <c r="O260" s="4" t="s">
        <v>20</v>
      </c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</row>
    <row r="261" ht="22.5" customHeight="1">
      <c r="A261" s="4">
        <v>260.0</v>
      </c>
      <c r="B261" s="4" t="s">
        <v>508</v>
      </c>
      <c r="C261" s="4" t="s">
        <v>16</v>
      </c>
      <c r="D261" s="4" t="s">
        <v>509</v>
      </c>
      <c r="E261" s="4" t="s">
        <v>510</v>
      </c>
      <c r="F261" s="6">
        <v>250000.0</v>
      </c>
      <c r="G261" s="6">
        <v>0.0</v>
      </c>
      <c r="H261" s="7">
        <f>'260'!B4</f>
        <v>15040</v>
      </c>
      <c r="I261" s="72">
        <f t="shared" si="1"/>
        <v>15040</v>
      </c>
      <c r="J261" s="4" t="s">
        <v>335</v>
      </c>
      <c r="K261" s="9">
        <v>285000.0</v>
      </c>
      <c r="L261" s="4" t="s">
        <v>122</v>
      </c>
      <c r="M261" s="10">
        <f t="shared" si="2"/>
        <v>19960</v>
      </c>
      <c r="N261" s="4" t="s">
        <v>20</v>
      </c>
      <c r="O261" s="4" t="s">
        <v>20</v>
      </c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</row>
    <row r="262" ht="22.5" customHeight="1">
      <c r="A262" s="4">
        <v>261.0</v>
      </c>
      <c r="B262" s="4" t="s">
        <v>511</v>
      </c>
      <c r="C262" s="4" t="s">
        <v>47</v>
      </c>
      <c r="D262" s="4" t="s">
        <v>512</v>
      </c>
      <c r="E262" s="4" t="s">
        <v>493</v>
      </c>
      <c r="F262" s="6">
        <v>460000.0</v>
      </c>
      <c r="G262" s="6">
        <v>0.0</v>
      </c>
      <c r="H262" s="7">
        <f>'261'!B4</f>
        <v>19600</v>
      </c>
      <c r="I262" s="72">
        <f t="shared" si="1"/>
        <v>19600</v>
      </c>
      <c r="J262" s="4" t="s">
        <v>335</v>
      </c>
      <c r="K262" s="9">
        <v>490000.0</v>
      </c>
      <c r="L262" s="4" t="s">
        <v>59</v>
      </c>
      <c r="M262" s="10">
        <f t="shared" si="2"/>
        <v>10400</v>
      </c>
      <c r="N262" s="4" t="s">
        <v>20</v>
      </c>
      <c r="O262" s="4" t="s">
        <v>20</v>
      </c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</row>
    <row r="263" ht="22.5" customHeight="1">
      <c r="A263" s="4">
        <v>262.0</v>
      </c>
      <c r="B263" s="4" t="s">
        <v>513</v>
      </c>
      <c r="C263" s="4" t="s">
        <v>16</v>
      </c>
      <c r="D263" s="4" t="s">
        <v>514</v>
      </c>
      <c r="E263" s="4" t="s">
        <v>510</v>
      </c>
      <c r="F263" s="6">
        <v>615000.0</v>
      </c>
      <c r="G263" s="6">
        <v>0.0</v>
      </c>
      <c r="H263" s="7">
        <f>'262'!B4</f>
        <v>12290</v>
      </c>
      <c r="I263" s="72">
        <f t="shared" si="1"/>
        <v>12290</v>
      </c>
      <c r="J263" s="4" t="s">
        <v>335</v>
      </c>
      <c r="K263" s="9">
        <v>660000.0</v>
      </c>
      <c r="L263" s="4" t="s">
        <v>432</v>
      </c>
      <c r="M263" s="10">
        <f t="shared" si="2"/>
        <v>32710</v>
      </c>
      <c r="N263" s="4" t="s">
        <v>20</v>
      </c>
      <c r="O263" s="4" t="s">
        <v>20</v>
      </c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</row>
    <row r="264" ht="22.5" customHeight="1">
      <c r="A264" s="4">
        <v>263.0</v>
      </c>
      <c r="B264" s="4" t="s">
        <v>515</v>
      </c>
      <c r="C264" s="4" t="s">
        <v>49</v>
      </c>
      <c r="D264" s="4" t="s">
        <v>516</v>
      </c>
      <c r="E264" s="4" t="s">
        <v>517</v>
      </c>
      <c r="F264" s="6">
        <v>280000.0</v>
      </c>
      <c r="G264" s="6">
        <v>0.0</v>
      </c>
      <c r="H264" s="7">
        <f>'263'!B4</f>
        <v>39940</v>
      </c>
      <c r="I264" s="72">
        <f t="shared" si="1"/>
        <v>39940</v>
      </c>
      <c r="J264" s="4" t="s">
        <v>335</v>
      </c>
      <c r="K264" s="9">
        <v>340000.0</v>
      </c>
      <c r="L264" s="4" t="s">
        <v>122</v>
      </c>
      <c r="M264" s="10">
        <f t="shared" si="2"/>
        <v>20060</v>
      </c>
      <c r="N264" s="4" t="s">
        <v>20</v>
      </c>
      <c r="O264" s="4" t="s">
        <v>20</v>
      </c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</row>
    <row r="265" ht="22.5" customHeight="1">
      <c r="A265" s="4">
        <v>264.0</v>
      </c>
      <c r="B265" s="4" t="s">
        <v>518</v>
      </c>
      <c r="C265" s="4" t="s">
        <v>49</v>
      </c>
      <c r="D265" s="4" t="s">
        <v>519</v>
      </c>
      <c r="E265" s="4" t="s">
        <v>520</v>
      </c>
      <c r="F265" s="6">
        <v>415000.0</v>
      </c>
      <c r="G265" s="6">
        <v>0.0</v>
      </c>
      <c r="H265" s="7">
        <f>'264'!B4</f>
        <v>27820</v>
      </c>
      <c r="I265" s="72">
        <f t="shared" si="1"/>
        <v>27820</v>
      </c>
      <c r="J265" s="4" t="s">
        <v>335</v>
      </c>
      <c r="K265" s="9">
        <v>450000.0</v>
      </c>
      <c r="L265" s="4" t="s">
        <v>122</v>
      </c>
      <c r="M265" s="10">
        <f t="shared" si="2"/>
        <v>7180</v>
      </c>
      <c r="N265" s="4" t="s">
        <v>20</v>
      </c>
      <c r="O265" s="4" t="s">
        <v>20</v>
      </c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</row>
    <row r="266" ht="22.5" customHeight="1">
      <c r="A266" s="4">
        <v>265.0</v>
      </c>
      <c r="B266" s="4" t="s">
        <v>521</v>
      </c>
      <c r="C266" s="4" t="s">
        <v>16</v>
      </c>
      <c r="D266" s="4" t="s">
        <v>522</v>
      </c>
      <c r="E266" s="4" t="s">
        <v>334</v>
      </c>
      <c r="F266" s="6">
        <v>615000.0</v>
      </c>
      <c r="G266" s="6">
        <v>0.0</v>
      </c>
      <c r="H266" s="7">
        <f>'265'!B4</f>
        <v>9790</v>
      </c>
      <c r="I266" s="72">
        <f t="shared" si="1"/>
        <v>9790</v>
      </c>
      <c r="J266" s="4" t="s">
        <v>335</v>
      </c>
      <c r="K266" s="9">
        <v>660000.0</v>
      </c>
      <c r="L266" s="4" t="s">
        <v>432</v>
      </c>
      <c r="M266" s="10">
        <f t="shared" si="2"/>
        <v>35210</v>
      </c>
      <c r="N266" s="4" t="s">
        <v>20</v>
      </c>
      <c r="O266" s="4" t="s">
        <v>20</v>
      </c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</row>
    <row r="267" ht="22.5" customHeight="1">
      <c r="A267" s="4">
        <v>266.0</v>
      </c>
      <c r="B267" s="4" t="s">
        <v>523</v>
      </c>
      <c r="C267" s="4" t="s">
        <v>49</v>
      </c>
      <c r="D267" s="4" t="s">
        <v>524</v>
      </c>
      <c r="E267" s="4" t="s">
        <v>370</v>
      </c>
      <c r="F267" s="6">
        <v>408000.0</v>
      </c>
      <c r="G267" s="7">
        <f>68372+1570+1800+3000</f>
        <v>74742</v>
      </c>
      <c r="H267" s="7">
        <f>'266'!B4</f>
        <v>3250</v>
      </c>
      <c r="I267" s="72">
        <f t="shared" si="1"/>
        <v>77992</v>
      </c>
      <c r="J267" s="4" t="s">
        <v>335</v>
      </c>
      <c r="K267" s="9">
        <v>490000.0</v>
      </c>
      <c r="L267" s="4" t="s">
        <v>59</v>
      </c>
      <c r="M267" s="10">
        <f t="shared" si="2"/>
        <v>4008</v>
      </c>
      <c r="N267" s="4" t="s">
        <v>20</v>
      </c>
      <c r="O267" s="4" t="s">
        <v>20</v>
      </c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</row>
    <row r="268" ht="22.5" customHeight="1">
      <c r="A268" s="58">
        <v>267.0</v>
      </c>
      <c r="B268" s="58" t="s">
        <v>525</v>
      </c>
      <c r="C268" s="58" t="s">
        <v>40</v>
      </c>
      <c r="D268" s="63"/>
      <c r="E268" s="58" t="s">
        <v>499</v>
      </c>
      <c r="F268" s="66">
        <v>498000.0</v>
      </c>
      <c r="G268" s="61">
        <f>25122+1000</f>
        <v>26122</v>
      </c>
      <c r="H268" s="61">
        <f>'267'!B4</f>
        <v>9842</v>
      </c>
      <c r="I268" s="71">
        <f t="shared" si="1"/>
        <v>35964</v>
      </c>
      <c r="J268" s="63">
        <v>45658.0</v>
      </c>
      <c r="K268" s="64"/>
      <c r="L268" s="58" t="s">
        <v>526</v>
      </c>
      <c r="M268" s="64">
        <f t="shared" si="2"/>
        <v>-533964</v>
      </c>
      <c r="N268" s="58" t="s">
        <v>20</v>
      </c>
      <c r="O268" s="58" t="s">
        <v>20</v>
      </c>
      <c r="P268" s="65"/>
      <c r="Q268" s="65"/>
      <c r="R268" s="65"/>
      <c r="S268" s="65"/>
      <c r="T268" s="65"/>
      <c r="U268" s="65"/>
      <c r="V268" s="65"/>
      <c r="W268" s="65"/>
      <c r="X268" s="65"/>
      <c r="Y268" s="65"/>
      <c r="Z268" s="65"/>
      <c r="AA268" s="65"/>
      <c r="AB268" s="65"/>
    </row>
    <row r="269" ht="22.5" customHeight="1">
      <c r="A269" s="4">
        <v>268.0</v>
      </c>
      <c r="B269" s="4" t="s">
        <v>527</v>
      </c>
      <c r="C269" s="4" t="s">
        <v>61</v>
      </c>
      <c r="D269" s="5"/>
      <c r="E269" s="4" t="s">
        <v>493</v>
      </c>
      <c r="F269" s="6">
        <v>155000.0</v>
      </c>
      <c r="G269" s="7">
        <f>4300+2700+800</f>
        <v>7800</v>
      </c>
      <c r="H269" s="7">
        <f>'268'!B4</f>
        <v>63295</v>
      </c>
      <c r="I269" s="72">
        <f t="shared" si="1"/>
        <v>71095</v>
      </c>
      <c r="J269" s="4" t="s">
        <v>163</v>
      </c>
      <c r="K269" s="9">
        <v>240000.0</v>
      </c>
      <c r="L269" s="4" t="s">
        <v>141</v>
      </c>
      <c r="M269" s="10">
        <f t="shared" si="2"/>
        <v>13905</v>
      </c>
      <c r="N269" s="4" t="s">
        <v>20</v>
      </c>
      <c r="O269" s="4" t="s">
        <v>20</v>
      </c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  <c r="AB269" s="11"/>
    </row>
    <row r="270" ht="22.5" customHeight="1">
      <c r="A270" s="58">
        <v>269.0</v>
      </c>
      <c r="B270" s="58" t="s">
        <v>528</v>
      </c>
      <c r="C270" s="58" t="s">
        <v>16</v>
      </c>
      <c r="D270" s="63"/>
      <c r="E270" s="58" t="s">
        <v>529</v>
      </c>
      <c r="F270" s="66">
        <v>605000.0</v>
      </c>
      <c r="G270" s="66">
        <v>0.0</v>
      </c>
      <c r="H270" s="61">
        <f>'269'!B4</f>
        <v>500</v>
      </c>
      <c r="I270" s="71">
        <f t="shared" si="1"/>
        <v>500</v>
      </c>
      <c r="J270" s="63">
        <v>45658.0</v>
      </c>
      <c r="K270" s="64"/>
      <c r="L270" s="58" t="s">
        <v>432</v>
      </c>
      <c r="M270" s="64">
        <f t="shared" si="2"/>
        <v>-605500</v>
      </c>
      <c r="N270" s="58" t="s">
        <v>20</v>
      </c>
      <c r="O270" s="58" t="s">
        <v>20</v>
      </c>
      <c r="P270" s="65"/>
      <c r="Q270" s="65"/>
      <c r="R270" s="65"/>
      <c r="S270" s="65"/>
      <c r="T270" s="65"/>
      <c r="U270" s="65"/>
      <c r="V270" s="65"/>
      <c r="W270" s="65"/>
      <c r="X270" s="65"/>
      <c r="Y270" s="65"/>
      <c r="Z270" s="65"/>
      <c r="AA270" s="65"/>
      <c r="AB270" s="65"/>
    </row>
    <row r="271" ht="22.5" customHeight="1">
      <c r="A271" s="4">
        <v>270.0</v>
      </c>
      <c r="B271" s="4" t="s">
        <v>530</v>
      </c>
      <c r="C271" s="4" t="s">
        <v>16</v>
      </c>
      <c r="D271" s="5"/>
      <c r="E271" s="4" t="s">
        <v>476</v>
      </c>
      <c r="F271" s="6">
        <v>325000.0</v>
      </c>
      <c r="G271" s="6">
        <v>0.0</v>
      </c>
      <c r="H271" s="7">
        <f>'270'!B4</f>
        <v>10620</v>
      </c>
      <c r="I271" s="72">
        <f t="shared" si="1"/>
        <v>10620</v>
      </c>
      <c r="J271" s="4" t="s">
        <v>163</v>
      </c>
      <c r="K271" s="9">
        <v>365000.0</v>
      </c>
      <c r="L271" s="4" t="s">
        <v>531</v>
      </c>
      <c r="M271" s="10">
        <f t="shared" si="2"/>
        <v>29380</v>
      </c>
      <c r="N271" s="4" t="s">
        <v>532</v>
      </c>
      <c r="O271" s="4" t="s">
        <v>533</v>
      </c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  <c r="AB271" s="11"/>
    </row>
    <row r="272" ht="22.5" customHeight="1">
      <c r="A272" s="4">
        <v>271.0</v>
      </c>
      <c r="B272" s="4" t="s">
        <v>534</v>
      </c>
      <c r="C272" s="4" t="s">
        <v>40</v>
      </c>
      <c r="D272" s="5"/>
      <c r="E272" s="4" t="s">
        <v>499</v>
      </c>
      <c r="F272" s="6">
        <v>345000.0</v>
      </c>
      <c r="G272" s="6">
        <v>0.0</v>
      </c>
      <c r="H272" s="7">
        <f>'271'!B4</f>
        <v>68570</v>
      </c>
      <c r="I272" s="72">
        <f t="shared" si="1"/>
        <v>68570</v>
      </c>
      <c r="J272" s="4" t="s">
        <v>163</v>
      </c>
      <c r="K272" s="9">
        <v>440000.0</v>
      </c>
      <c r="L272" s="4" t="s">
        <v>535</v>
      </c>
      <c r="M272" s="10">
        <f t="shared" si="2"/>
        <v>26430</v>
      </c>
      <c r="N272" s="4" t="s">
        <v>20</v>
      </c>
      <c r="O272" s="4" t="s">
        <v>20</v>
      </c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  <c r="AB272" s="11"/>
    </row>
    <row r="273" ht="22.5" customHeight="1">
      <c r="A273" s="50">
        <v>272.0</v>
      </c>
      <c r="B273" s="50" t="s">
        <v>536</v>
      </c>
      <c r="C273" s="50" t="s">
        <v>61</v>
      </c>
      <c r="D273" s="51"/>
      <c r="E273" s="50" t="s">
        <v>537</v>
      </c>
      <c r="F273" s="52">
        <v>428450.0</v>
      </c>
      <c r="G273" s="52">
        <v>3950.0</v>
      </c>
      <c r="H273" s="53">
        <f>'272'!B4</f>
        <v>27750</v>
      </c>
      <c r="I273" s="88">
        <f t="shared" si="1"/>
        <v>31700</v>
      </c>
      <c r="J273" s="50" t="s">
        <v>335</v>
      </c>
      <c r="K273" s="55">
        <v>510000.0</v>
      </c>
      <c r="L273" s="50" t="s">
        <v>538</v>
      </c>
      <c r="M273" s="89">
        <f t="shared" si="2"/>
        <v>49850</v>
      </c>
      <c r="N273" s="50" t="s">
        <v>20</v>
      </c>
      <c r="O273" s="50" t="s">
        <v>20</v>
      </c>
      <c r="P273" s="56"/>
      <c r="Q273" s="56"/>
      <c r="R273" s="56"/>
      <c r="S273" s="56"/>
      <c r="T273" s="56"/>
      <c r="U273" s="56"/>
      <c r="V273" s="56"/>
      <c r="W273" s="56"/>
      <c r="X273" s="56"/>
      <c r="Y273" s="56"/>
      <c r="Z273" s="56"/>
      <c r="AA273" s="56"/>
      <c r="AB273" s="56"/>
    </row>
    <row r="274" ht="22.5" customHeight="1">
      <c r="A274" s="50">
        <v>273.0</v>
      </c>
      <c r="B274" s="50" t="s">
        <v>539</v>
      </c>
      <c r="C274" s="50" t="s">
        <v>16</v>
      </c>
      <c r="D274" s="51"/>
      <c r="E274" s="50" t="s">
        <v>540</v>
      </c>
      <c r="F274" s="52">
        <v>360000.0</v>
      </c>
      <c r="G274" s="52">
        <v>0.0</v>
      </c>
      <c r="H274" s="53">
        <f>'273'!B4</f>
        <v>19340</v>
      </c>
      <c r="I274" s="88">
        <f t="shared" si="1"/>
        <v>19340</v>
      </c>
      <c r="J274" s="50" t="s">
        <v>335</v>
      </c>
      <c r="K274" s="55">
        <v>400000.0</v>
      </c>
      <c r="L274" s="50" t="s">
        <v>100</v>
      </c>
      <c r="M274" s="89">
        <f t="shared" si="2"/>
        <v>20660</v>
      </c>
      <c r="N274" s="50" t="s">
        <v>20</v>
      </c>
      <c r="O274" s="50" t="s">
        <v>20</v>
      </c>
      <c r="P274" s="56"/>
      <c r="Q274" s="56"/>
      <c r="R274" s="56"/>
      <c r="S274" s="56"/>
      <c r="T274" s="56"/>
      <c r="U274" s="56"/>
      <c r="V274" s="56"/>
      <c r="W274" s="56"/>
      <c r="X274" s="56"/>
      <c r="Y274" s="56"/>
      <c r="Z274" s="56"/>
      <c r="AA274" s="56"/>
      <c r="AB274" s="56"/>
    </row>
    <row r="275" ht="22.5" customHeight="1">
      <c r="A275" s="50">
        <v>274.0</v>
      </c>
      <c r="B275" s="50" t="s">
        <v>541</v>
      </c>
      <c r="C275" s="50" t="s">
        <v>40</v>
      </c>
      <c r="D275" s="50" t="s">
        <v>542</v>
      </c>
      <c r="E275" s="50" t="s">
        <v>499</v>
      </c>
      <c r="F275" s="52">
        <v>500500.0</v>
      </c>
      <c r="G275" s="52">
        <v>11100.0</v>
      </c>
      <c r="H275" s="53">
        <f>'274'!B4</f>
        <v>62170</v>
      </c>
      <c r="I275" s="88">
        <f t="shared" si="1"/>
        <v>73270</v>
      </c>
      <c r="J275" s="50" t="s">
        <v>163</v>
      </c>
      <c r="K275" s="55">
        <v>571000.0</v>
      </c>
      <c r="L275" s="50" t="s">
        <v>59</v>
      </c>
      <c r="M275" s="89">
        <f t="shared" si="2"/>
        <v>-2770</v>
      </c>
      <c r="N275" s="50" t="s">
        <v>20</v>
      </c>
      <c r="O275" s="50" t="s">
        <v>20</v>
      </c>
      <c r="P275" s="56"/>
      <c r="Q275" s="56"/>
      <c r="R275" s="56"/>
      <c r="S275" s="56"/>
      <c r="T275" s="56"/>
      <c r="U275" s="56"/>
      <c r="V275" s="56"/>
      <c r="W275" s="56"/>
      <c r="X275" s="56"/>
      <c r="Y275" s="56"/>
      <c r="Z275" s="56"/>
      <c r="AA275" s="56"/>
      <c r="AB275" s="56"/>
    </row>
    <row r="276" ht="22.5" customHeight="1">
      <c r="A276" s="50">
        <v>275.0</v>
      </c>
      <c r="B276" s="50" t="s">
        <v>543</v>
      </c>
      <c r="C276" s="50" t="s">
        <v>16</v>
      </c>
      <c r="D276" s="50" t="s">
        <v>544</v>
      </c>
      <c r="E276" s="50" t="s">
        <v>370</v>
      </c>
      <c r="F276" s="52">
        <v>210000.0</v>
      </c>
      <c r="G276" s="52">
        <v>0.0</v>
      </c>
      <c r="H276" s="53">
        <f>'275'!B4</f>
        <v>85965</v>
      </c>
      <c r="I276" s="88">
        <f t="shared" si="1"/>
        <v>85965</v>
      </c>
      <c r="J276" s="50" t="s">
        <v>163</v>
      </c>
      <c r="K276" s="55">
        <v>335000.0</v>
      </c>
      <c r="L276" s="50" t="s">
        <v>545</v>
      </c>
      <c r="M276" s="89">
        <f t="shared" si="2"/>
        <v>39035</v>
      </c>
      <c r="N276" s="50" t="s">
        <v>20</v>
      </c>
      <c r="O276" s="50" t="s">
        <v>20</v>
      </c>
      <c r="P276" s="56"/>
      <c r="Q276" s="56"/>
      <c r="R276" s="56"/>
      <c r="S276" s="56"/>
      <c r="T276" s="56"/>
      <c r="U276" s="56"/>
      <c r="V276" s="56"/>
      <c r="W276" s="56"/>
      <c r="X276" s="56"/>
      <c r="Y276" s="56"/>
      <c r="Z276" s="56"/>
      <c r="AA276" s="56"/>
      <c r="AB276" s="56"/>
    </row>
    <row r="277" ht="22.5" customHeight="1">
      <c r="A277" s="50">
        <v>276.0</v>
      </c>
      <c r="B277" s="50" t="s">
        <v>546</v>
      </c>
      <c r="C277" s="50" t="s">
        <v>36</v>
      </c>
      <c r="D277" s="50" t="s">
        <v>547</v>
      </c>
      <c r="E277" s="50" t="s">
        <v>493</v>
      </c>
      <c r="F277" s="52">
        <v>202000.0</v>
      </c>
      <c r="G277" s="52">
        <v>146720.0</v>
      </c>
      <c r="H277" s="53">
        <f>'276'!B4</f>
        <v>26100</v>
      </c>
      <c r="I277" s="88">
        <f t="shared" si="1"/>
        <v>172820</v>
      </c>
      <c r="J277" s="50" t="s">
        <v>163</v>
      </c>
      <c r="K277" s="55">
        <v>395000.0</v>
      </c>
      <c r="L277" s="50" t="s">
        <v>62</v>
      </c>
      <c r="M277" s="89">
        <f t="shared" si="2"/>
        <v>20180</v>
      </c>
      <c r="N277" s="50" t="s">
        <v>20</v>
      </c>
      <c r="O277" s="50" t="s">
        <v>20</v>
      </c>
      <c r="P277" s="56"/>
      <c r="Q277" s="56"/>
      <c r="R277" s="56"/>
      <c r="S277" s="56"/>
      <c r="T277" s="56"/>
      <c r="U277" s="56"/>
      <c r="V277" s="56"/>
      <c r="W277" s="56"/>
      <c r="X277" s="56"/>
      <c r="Y277" s="56"/>
      <c r="Z277" s="56"/>
      <c r="AA277" s="56"/>
      <c r="AB277" s="56"/>
    </row>
    <row r="278" ht="22.5" customHeight="1">
      <c r="A278" s="50">
        <v>277.0</v>
      </c>
      <c r="B278" s="50" t="s">
        <v>548</v>
      </c>
      <c r="C278" s="50" t="s">
        <v>16</v>
      </c>
      <c r="D278" s="50" t="s">
        <v>549</v>
      </c>
      <c r="E278" s="50" t="s">
        <v>453</v>
      </c>
      <c r="F278" s="52">
        <v>427500.0</v>
      </c>
      <c r="G278" s="52">
        <v>0.0</v>
      </c>
      <c r="H278" s="53">
        <f>'277'!B4</f>
        <v>102360</v>
      </c>
      <c r="I278" s="88">
        <f t="shared" si="1"/>
        <v>102360</v>
      </c>
      <c r="J278" s="50" t="s">
        <v>163</v>
      </c>
      <c r="K278" s="55">
        <v>535000.0</v>
      </c>
      <c r="L278" s="50" t="s">
        <v>538</v>
      </c>
      <c r="M278" s="89">
        <f t="shared" si="2"/>
        <v>5140</v>
      </c>
      <c r="N278" s="50" t="s">
        <v>20</v>
      </c>
      <c r="O278" s="50" t="s">
        <v>20</v>
      </c>
      <c r="P278" s="56"/>
      <c r="Q278" s="56"/>
      <c r="R278" s="56"/>
      <c r="S278" s="56"/>
      <c r="T278" s="56"/>
      <c r="U278" s="56"/>
      <c r="V278" s="56"/>
      <c r="W278" s="56"/>
      <c r="X278" s="56"/>
      <c r="Y278" s="56"/>
      <c r="Z278" s="56"/>
      <c r="AA278" s="56"/>
      <c r="AB278" s="56"/>
    </row>
    <row r="279" ht="22.5" customHeight="1">
      <c r="A279" s="50">
        <v>278.0</v>
      </c>
      <c r="B279" s="50" t="s">
        <v>550</v>
      </c>
      <c r="C279" s="50" t="s">
        <v>51</v>
      </c>
      <c r="D279" s="50" t="s">
        <v>551</v>
      </c>
      <c r="E279" s="50" t="s">
        <v>552</v>
      </c>
      <c r="F279" s="52">
        <v>439500.0</v>
      </c>
      <c r="G279" s="52">
        <v>3350.0</v>
      </c>
      <c r="H279" s="53">
        <f>'278'!B4</f>
        <v>82290</v>
      </c>
      <c r="I279" s="88">
        <f t="shared" si="1"/>
        <v>85640</v>
      </c>
      <c r="J279" s="50" t="s">
        <v>163</v>
      </c>
      <c r="K279" s="55">
        <v>530000.0</v>
      </c>
      <c r="L279" s="50" t="s">
        <v>59</v>
      </c>
      <c r="M279" s="89">
        <f t="shared" si="2"/>
        <v>4860</v>
      </c>
      <c r="N279" s="50" t="s">
        <v>20</v>
      </c>
      <c r="O279" s="50" t="s">
        <v>20</v>
      </c>
      <c r="P279" s="56"/>
      <c r="Q279" s="56"/>
      <c r="R279" s="56"/>
      <c r="S279" s="56"/>
      <c r="T279" s="56"/>
      <c r="U279" s="56"/>
      <c r="V279" s="56"/>
      <c r="W279" s="56"/>
      <c r="X279" s="56"/>
      <c r="Y279" s="56"/>
      <c r="Z279" s="56"/>
      <c r="AA279" s="56"/>
      <c r="AB279" s="56"/>
    </row>
    <row r="280" ht="22.5" customHeight="1">
      <c r="A280" s="90">
        <v>279.0</v>
      </c>
      <c r="B280" s="90" t="s">
        <v>553</v>
      </c>
      <c r="C280" s="90" t="s">
        <v>504</v>
      </c>
      <c r="D280" s="90" t="s">
        <v>554</v>
      </c>
      <c r="E280" s="90" t="s">
        <v>552</v>
      </c>
      <c r="F280" s="91">
        <v>360000.0</v>
      </c>
      <c r="G280" s="91">
        <v>28550.0</v>
      </c>
      <c r="H280" s="92">
        <f>'279'!B4</f>
        <v>28774</v>
      </c>
      <c r="I280" s="93">
        <f t="shared" si="1"/>
        <v>57324</v>
      </c>
      <c r="J280" s="94">
        <v>45658.0</v>
      </c>
      <c r="K280" s="95"/>
      <c r="L280" s="90" t="s">
        <v>119</v>
      </c>
      <c r="M280" s="95">
        <f t="shared" si="2"/>
        <v>-417324</v>
      </c>
      <c r="N280" s="90" t="s">
        <v>20</v>
      </c>
      <c r="O280" s="90" t="s">
        <v>20</v>
      </c>
      <c r="P280" s="96"/>
      <c r="Q280" s="96"/>
      <c r="R280" s="96"/>
      <c r="S280" s="96"/>
      <c r="T280" s="96"/>
      <c r="U280" s="96"/>
      <c r="V280" s="96"/>
      <c r="W280" s="96"/>
      <c r="X280" s="96"/>
      <c r="Y280" s="96"/>
      <c r="Z280" s="96"/>
      <c r="AA280" s="96"/>
      <c r="AB280" s="96"/>
    </row>
    <row r="281" ht="22.5" customHeight="1">
      <c r="A281" s="90">
        <v>280.0</v>
      </c>
      <c r="B281" s="90" t="s">
        <v>555</v>
      </c>
      <c r="C281" s="90" t="s">
        <v>16</v>
      </c>
      <c r="D281" s="90" t="s">
        <v>556</v>
      </c>
      <c r="E281" s="90" t="s">
        <v>557</v>
      </c>
      <c r="F281" s="91">
        <v>480000.0</v>
      </c>
      <c r="G281" s="91">
        <v>0.0</v>
      </c>
      <c r="H281" s="92">
        <f>'280'!B4</f>
        <v>25795</v>
      </c>
      <c r="I281" s="93">
        <f t="shared" si="1"/>
        <v>25795</v>
      </c>
      <c r="J281" s="94">
        <v>45658.0</v>
      </c>
      <c r="K281" s="95"/>
      <c r="L281" s="90" t="s">
        <v>147</v>
      </c>
      <c r="M281" s="95">
        <f t="shared" si="2"/>
        <v>-505795</v>
      </c>
      <c r="N281" s="90" t="s">
        <v>20</v>
      </c>
      <c r="O281" s="90" t="s">
        <v>20</v>
      </c>
      <c r="P281" s="96"/>
      <c r="Q281" s="96"/>
      <c r="R281" s="96"/>
      <c r="S281" s="96"/>
      <c r="T281" s="96"/>
      <c r="U281" s="96"/>
      <c r="V281" s="96"/>
      <c r="W281" s="96"/>
      <c r="X281" s="96"/>
      <c r="Y281" s="96"/>
      <c r="Z281" s="96"/>
      <c r="AA281" s="96"/>
      <c r="AB281" s="96"/>
    </row>
    <row r="282" ht="22.5" customHeight="1">
      <c r="A282" s="50">
        <v>281.0</v>
      </c>
      <c r="B282" s="50" t="s">
        <v>558</v>
      </c>
      <c r="C282" s="50" t="s">
        <v>32</v>
      </c>
      <c r="D282" s="50" t="s">
        <v>559</v>
      </c>
      <c r="E282" s="50" t="s">
        <v>560</v>
      </c>
      <c r="F282" s="52">
        <v>540000.0</v>
      </c>
      <c r="G282" s="52">
        <v>0.0</v>
      </c>
      <c r="H282" s="53">
        <f>'281'!B4</f>
        <v>47630</v>
      </c>
      <c r="I282" s="88">
        <f t="shared" si="1"/>
        <v>47630</v>
      </c>
      <c r="J282" s="50" t="s">
        <v>163</v>
      </c>
      <c r="K282" s="55">
        <v>650000.0</v>
      </c>
      <c r="L282" s="50" t="s">
        <v>432</v>
      </c>
      <c r="M282" s="89">
        <f t="shared" si="2"/>
        <v>62370</v>
      </c>
      <c r="N282" s="50" t="s">
        <v>20</v>
      </c>
      <c r="O282" s="50" t="s">
        <v>20</v>
      </c>
      <c r="P282" s="56"/>
      <c r="Q282" s="56"/>
      <c r="R282" s="56"/>
      <c r="S282" s="56"/>
      <c r="T282" s="56"/>
      <c r="U282" s="56"/>
      <c r="V282" s="56"/>
      <c r="W282" s="56"/>
      <c r="X282" s="56"/>
      <c r="Y282" s="56"/>
      <c r="Z282" s="56"/>
      <c r="AA282" s="56"/>
      <c r="AB282" s="56"/>
    </row>
    <row r="283" ht="22.5" customHeight="1">
      <c r="A283" s="50">
        <v>282.0</v>
      </c>
      <c r="B283" s="50" t="s">
        <v>561</v>
      </c>
      <c r="C283" s="50" t="s">
        <v>49</v>
      </c>
      <c r="D283" s="50" t="s">
        <v>562</v>
      </c>
      <c r="E283" s="50" t="s">
        <v>563</v>
      </c>
      <c r="F283" s="52">
        <v>290000.0</v>
      </c>
      <c r="G283" s="52">
        <v>550.0</v>
      </c>
      <c r="H283" s="53">
        <f>'282'!B4</f>
        <v>22255</v>
      </c>
      <c r="I283" s="88">
        <f t="shared" si="1"/>
        <v>22805</v>
      </c>
      <c r="J283" s="50" t="s">
        <v>223</v>
      </c>
      <c r="K283" s="55">
        <v>340000.0</v>
      </c>
      <c r="L283" s="50" t="s">
        <v>564</v>
      </c>
      <c r="M283" s="89">
        <f t="shared" si="2"/>
        <v>27195</v>
      </c>
      <c r="N283" s="50" t="s">
        <v>20</v>
      </c>
      <c r="O283" s="50" t="s">
        <v>20</v>
      </c>
      <c r="P283" s="56"/>
      <c r="Q283" s="56"/>
      <c r="R283" s="56"/>
      <c r="S283" s="56"/>
      <c r="T283" s="56"/>
      <c r="U283" s="56"/>
      <c r="V283" s="56"/>
      <c r="W283" s="56"/>
      <c r="X283" s="56"/>
      <c r="Y283" s="56"/>
      <c r="Z283" s="56"/>
      <c r="AA283" s="56"/>
      <c r="AB283" s="56"/>
    </row>
    <row r="284" ht="22.5" customHeight="1">
      <c r="A284" s="90">
        <v>283.0</v>
      </c>
      <c r="B284" s="90" t="s">
        <v>565</v>
      </c>
      <c r="C284" s="90" t="s">
        <v>43</v>
      </c>
      <c r="D284" s="90" t="s">
        <v>566</v>
      </c>
      <c r="E284" s="90" t="s">
        <v>552</v>
      </c>
      <c r="F284" s="91">
        <v>550000.0</v>
      </c>
      <c r="G284" s="91">
        <v>0.0</v>
      </c>
      <c r="H284" s="92">
        <f>'283'!B4</f>
        <v>78431</v>
      </c>
      <c r="I284" s="93">
        <f t="shared" si="1"/>
        <v>78431</v>
      </c>
      <c r="J284" s="94">
        <v>45658.0</v>
      </c>
      <c r="K284" s="95"/>
      <c r="L284" s="90" t="s">
        <v>72</v>
      </c>
      <c r="M284" s="95">
        <f t="shared" si="2"/>
        <v>-628431</v>
      </c>
      <c r="N284" s="90" t="s">
        <v>20</v>
      </c>
      <c r="O284" s="90" t="s">
        <v>20</v>
      </c>
      <c r="P284" s="96"/>
      <c r="Q284" s="96"/>
      <c r="R284" s="96"/>
      <c r="S284" s="96"/>
      <c r="T284" s="96"/>
      <c r="U284" s="96"/>
      <c r="V284" s="96"/>
      <c r="W284" s="96"/>
      <c r="X284" s="96"/>
      <c r="Y284" s="96"/>
      <c r="Z284" s="96"/>
      <c r="AA284" s="96"/>
      <c r="AB284" s="96"/>
    </row>
    <row r="285" ht="22.5" customHeight="1">
      <c r="A285" s="50">
        <v>284.0</v>
      </c>
      <c r="B285" s="50" t="s">
        <v>567</v>
      </c>
      <c r="C285" s="50" t="s">
        <v>38</v>
      </c>
      <c r="D285" s="50" t="s">
        <v>568</v>
      </c>
      <c r="E285" s="50" t="s">
        <v>569</v>
      </c>
      <c r="F285" s="52">
        <v>520000.0</v>
      </c>
      <c r="G285" s="52">
        <v>3100.0</v>
      </c>
      <c r="H285" s="53">
        <f>'284'!B4</f>
        <v>8820</v>
      </c>
      <c r="I285" s="88">
        <f t="shared" si="1"/>
        <v>11920</v>
      </c>
      <c r="J285" s="50" t="s">
        <v>223</v>
      </c>
      <c r="K285" s="55">
        <v>560000.0</v>
      </c>
      <c r="L285" s="50" t="s">
        <v>59</v>
      </c>
      <c r="M285" s="89">
        <f t="shared" si="2"/>
        <v>28080</v>
      </c>
      <c r="N285" s="50" t="s">
        <v>20</v>
      </c>
      <c r="O285" s="50" t="s">
        <v>20</v>
      </c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  <c r="AB285" s="11"/>
    </row>
    <row r="286" ht="22.5" customHeight="1">
      <c r="A286" s="50">
        <v>285.0</v>
      </c>
      <c r="B286" s="50" t="s">
        <v>570</v>
      </c>
      <c r="C286" s="50" t="s">
        <v>293</v>
      </c>
      <c r="D286" s="50" t="s">
        <v>571</v>
      </c>
      <c r="E286" s="50" t="s">
        <v>563</v>
      </c>
      <c r="F286" s="52">
        <v>270000.0</v>
      </c>
      <c r="G286" s="52">
        <v>2000.0</v>
      </c>
      <c r="H286" s="53">
        <f>'285'!B4</f>
        <v>74140</v>
      </c>
      <c r="I286" s="88">
        <f t="shared" si="1"/>
        <v>76140</v>
      </c>
      <c r="J286" s="50" t="s">
        <v>163</v>
      </c>
      <c r="K286" s="55">
        <v>380000.0</v>
      </c>
      <c r="L286" s="50" t="s">
        <v>572</v>
      </c>
      <c r="M286" s="89">
        <f t="shared" si="2"/>
        <v>33860</v>
      </c>
      <c r="N286" s="50" t="s">
        <v>20</v>
      </c>
      <c r="O286" s="50" t="s">
        <v>20</v>
      </c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  <c r="AB286" s="11"/>
    </row>
    <row r="287" ht="22.5" customHeight="1">
      <c r="A287" s="50">
        <v>286.0</v>
      </c>
      <c r="B287" s="50" t="s">
        <v>573</v>
      </c>
      <c r="C287" s="50" t="s">
        <v>293</v>
      </c>
      <c r="D287" s="50" t="s">
        <v>574</v>
      </c>
      <c r="E287" s="50" t="s">
        <v>563</v>
      </c>
      <c r="F287" s="52">
        <v>348000.0</v>
      </c>
      <c r="G287" s="52">
        <v>10240.0</v>
      </c>
      <c r="H287" s="53">
        <f>'286'!B4</f>
        <v>54520</v>
      </c>
      <c r="I287" s="88">
        <f t="shared" si="1"/>
        <v>64760</v>
      </c>
      <c r="J287" s="50" t="s">
        <v>163</v>
      </c>
      <c r="K287" s="55">
        <v>430000.0</v>
      </c>
      <c r="L287" s="50" t="s">
        <v>19</v>
      </c>
      <c r="M287" s="89">
        <f t="shared" si="2"/>
        <v>17240</v>
      </c>
      <c r="N287" s="50" t="s">
        <v>20</v>
      </c>
      <c r="O287" s="50" t="s">
        <v>20</v>
      </c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  <c r="AB287" s="11"/>
    </row>
    <row r="288" ht="22.5" customHeight="1">
      <c r="A288" s="50">
        <v>287.0</v>
      </c>
      <c r="B288" s="50" t="s">
        <v>575</v>
      </c>
      <c r="C288" s="50" t="s">
        <v>293</v>
      </c>
      <c r="D288" s="50" t="s">
        <v>576</v>
      </c>
      <c r="E288" s="50" t="s">
        <v>563</v>
      </c>
      <c r="F288" s="52">
        <v>380000.0</v>
      </c>
      <c r="G288" s="52">
        <v>9150.0</v>
      </c>
      <c r="H288" s="53">
        <f>'287'!B4</f>
        <v>77470</v>
      </c>
      <c r="I288" s="88">
        <f t="shared" si="1"/>
        <v>86620</v>
      </c>
      <c r="J288" s="50" t="s">
        <v>163</v>
      </c>
      <c r="K288" s="55">
        <v>475000.0</v>
      </c>
      <c r="L288" s="50" t="s">
        <v>19</v>
      </c>
      <c r="M288" s="89">
        <f t="shared" si="2"/>
        <v>8380</v>
      </c>
      <c r="N288" s="50" t="s">
        <v>20</v>
      </c>
      <c r="O288" s="50" t="s">
        <v>20</v>
      </c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  <c r="AB288" s="11"/>
    </row>
    <row r="289" ht="22.5" customHeight="1">
      <c r="A289" s="4">
        <v>288.0</v>
      </c>
      <c r="B289" s="4" t="s">
        <v>577</v>
      </c>
      <c r="C289" s="4" t="s">
        <v>293</v>
      </c>
      <c r="D289" s="4" t="s">
        <v>578</v>
      </c>
      <c r="E289" s="4" t="s">
        <v>563</v>
      </c>
      <c r="F289" s="6">
        <v>315000.0</v>
      </c>
      <c r="G289" s="6">
        <v>4600.0</v>
      </c>
      <c r="H289" s="7">
        <f>'288'!B4</f>
        <v>66830</v>
      </c>
      <c r="I289" s="72">
        <f t="shared" si="1"/>
        <v>71430</v>
      </c>
      <c r="J289" s="4" t="s">
        <v>163</v>
      </c>
      <c r="K289" s="9">
        <v>395000.0</v>
      </c>
      <c r="L289" s="4" t="s">
        <v>210</v>
      </c>
      <c r="M289" s="10">
        <f t="shared" si="2"/>
        <v>8570</v>
      </c>
      <c r="N289" s="4" t="s">
        <v>20</v>
      </c>
      <c r="O289" s="4" t="s">
        <v>20</v>
      </c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  <c r="AB289" s="11"/>
    </row>
    <row r="290" ht="22.5" customHeight="1">
      <c r="A290" s="4">
        <v>289.0</v>
      </c>
      <c r="B290" s="4" t="s">
        <v>579</v>
      </c>
      <c r="C290" s="4" t="s">
        <v>30</v>
      </c>
      <c r="D290" s="4" t="s">
        <v>414</v>
      </c>
      <c r="E290" s="4" t="s">
        <v>418</v>
      </c>
      <c r="F290" s="6">
        <v>410000.0</v>
      </c>
      <c r="G290" s="6">
        <v>1800.0</v>
      </c>
      <c r="H290" s="7">
        <f>'289'!B4</f>
        <v>51632</v>
      </c>
      <c r="I290" s="72">
        <f t="shared" si="1"/>
        <v>53432</v>
      </c>
      <c r="J290" s="4" t="s">
        <v>163</v>
      </c>
      <c r="K290" s="9">
        <v>490000.0</v>
      </c>
      <c r="L290" s="4" t="s">
        <v>170</v>
      </c>
      <c r="M290" s="10">
        <f t="shared" si="2"/>
        <v>26568</v>
      </c>
      <c r="N290" s="4" t="s">
        <v>20</v>
      </c>
      <c r="O290" s="4" t="s">
        <v>20</v>
      </c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  <c r="AB290" s="11"/>
    </row>
    <row r="291" ht="22.5" customHeight="1">
      <c r="A291" s="4">
        <v>290.0</v>
      </c>
      <c r="B291" s="4" t="s">
        <v>580</v>
      </c>
      <c r="C291" s="4" t="s">
        <v>16</v>
      </c>
      <c r="D291" s="4" t="s">
        <v>581</v>
      </c>
      <c r="E291" s="4" t="s">
        <v>582</v>
      </c>
      <c r="F291" s="6">
        <v>200000.0</v>
      </c>
      <c r="G291" s="6">
        <v>0.0</v>
      </c>
      <c r="H291" s="7">
        <f>'290'!B4</f>
        <v>46000</v>
      </c>
      <c r="I291" s="72">
        <f t="shared" si="1"/>
        <v>46000</v>
      </c>
      <c r="J291" s="4" t="s">
        <v>163</v>
      </c>
      <c r="K291" s="9">
        <v>270000.0</v>
      </c>
      <c r="L291" s="4" t="s">
        <v>141</v>
      </c>
      <c r="M291" s="10">
        <f t="shared" si="2"/>
        <v>24000</v>
      </c>
      <c r="N291" s="4" t="s">
        <v>20</v>
      </c>
      <c r="O291" s="4" t="s">
        <v>20</v>
      </c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  <c r="AB291" s="11"/>
    </row>
    <row r="292" ht="22.5" customHeight="1">
      <c r="A292" s="4">
        <v>291.0</v>
      </c>
      <c r="B292" s="4" t="s">
        <v>583</v>
      </c>
      <c r="C292" s="4" t="s">
        <v>16</v>
      </c>
      <c r="D292" s="4" t="s">
        <v>584</v>
      </c>
      <c r="E292" s="4" t="s">
        <v>585</v>
      </c>
      <c r="F292" s="6">
        <v>210000.0</v>
      </c>
      <c r="G292" s="6">
        <v>0.0</v>
      </c>
      <c r="H292" s="7">
        <f>'291'!B4</f>
        <v>107595</v>
      </c>
      <c r="I292" s="72">
        <f t="shared" si="1"/>
        <v>107595</v>
      </c>
      <c r="J292" s="4" t="s">
        <v>163</v>
      </c>
      <c r="K292" s="9">
        <v>345000.0</v>
      </c>
      <c r="L292" s="4" t="s">
        <v>535</v>
      </c>
      <c r="M292" s="10">
        <f t="shared" si="2"/>
        <v>27405</v>
      </c>
      <c r="N292" s="4" t="s">
        <v>20</v>
      </c>
      <c r="O292" s="4" t="s">
        <v>20</v>
      </c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  <c r="AB292" s="11"/>
    </row>
    <row r="293" ht="22.5" customHeight="1">
      <c r="A293" s="4">
        <v>292.0</v>
      </c>
      <c r="B293" s="4" t="s">
        <v>586</v>
      </c>
      <c r="C293" s="4" t="s">
        <v>43</v>
      </c>
      <c r="D293" s="4" t="s">
        <v>587</v>
      </c>
      <c r="E293" s="4" t="s">
        <v>552</v>
      </c>
      <c r="F293" s="6">
        <v>93000.0</v>
      </c>
      <c r="G293" s="6">
        <v>0.0</v>
      </c>
      <c r="H293" s="7">
        <f>'292'!B4</f>
        <v>84884</v>
      </c>
      <c r="I293" s="72">
        <f t="shared" si="1"/>
        <v>84884</v>
      </c>
      <c r="J293" s="4" t="s">
        <v>163</v>
      </c>
      <c r="K293" s="9">
        <v>240000.0</v>
      </c>
      <c r="L293" s="4" t="s">
        <v>564</v>
      </c>
      <c r="M293" s="10">
        <f t="shared" si="2"/>
        <v>62116</v>
      </c>
      <c r="N293" s="4" t="s">
        <v>20</v>
      </c>
      <c r="O293" s="4" t="s">
        <v>20</v>
      </c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  <c r="AB293" s="11"/>
    </row>
    <row r="294" ht="22.5" customHeight="1">
      <c r="A294" s="4">
        <v>293.0</v>
      </c>
      <c r="B294" s="4" t="s">
        <v>588</v>
      </c>
      <c r="C294" s="4" t="s">
        <v>49</v>
      </c>
      <c r="D294" s="4" t="s">
        <v>589</v>
      </c>
      <c r="E294" s="4" t="s">
        <v>370</v>
      </c>
      <c r="F294" s="6">
        <v>284000.0</v>
      </c>
      <c r="G294" s="6">
        <v>2000.0</v>
      </c>
      <c r="H294" s="7">
        <f>'293'!B4</f>
        <v>91485</v>
      </c>
      <c r="I294" s="72">
        <f t="shared" si="1"/>
        <v>93485</v>
      </c>
      <c r="J294" s="4" t="s">
        <v>163</v>
      </c>
      <c r="K294" s="9">
        <v>377000.0</v>
      </c>
      <c r="L294" s="4" t="s">
        <v>79</v>
      </c>
      <c r="M294" s="10">
        <f t="shared" si="2"/>
        <v>-485</v>
      </c>
      <c r="N294" s="4" t="s">
        <v>20</v>
      </c>
      <c r="O294" s="4" t="s">
        <v>20</v>
      </c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  <c r="AB294" s="11"/>
    </row>
    <row r="295" ht="22.5" customHeight="1">
      <c r="A295" s="4">
        <v>294.0</v>
      </c>
      <c r="B295" s="4" t="s">
        <v>590</v>
      </c>
      <c r="C295" s="4" t="s">
        <v>61</v>
      </c>
      <c r="D295" s="4" t="s">
        <v>591</v>
      </c>
      <c r="E295" s="4" t="s">
        <v>537</v>
      </c>
      <c r="F295" s="6">
        <v>220000.0</v>
      </c>
      <c r="G295" s="6">
        <v>2860.0</v>
      </c>
      <c r="H295" s="7">
        <f>'294'!B4</f>
        <v>42610</v>
      </c>
      <c r="I295" s="72">
        <f t="shared" si="1"/>
        <v>45470</v>
      </c>
      <c r="J295" s="4" t="s">
        <v>163</v>
      </c>
      <c r="K295" s="9">
        <v>285000.0</v>
      </c>
      <c r="L295" s="4" t="s">
        <v>592</v>
      </c>
      <c r="M295" s="10">
        <f t="shared" si="2"/>
        <v>19530</v>
      </c>
      <c r="N295" s="4" t="s">
        <v>20</v>
      </c>
      <c r="O295" s="4" t="s">
        <v>20</v>
      </c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  <c r="AB295" s="11"/>
    </row>
    <row r="296" ht="22.5" customHeight="1">
      <c r="A296" s="4">
        <v>295.0</v>
      </c>
      <c r="B296" s="4" t="s">
        <v>593</v>
      </c>
      <c r="C296" s="4" t="s">
        <v>61</v>
      </c>
      <c r="D296" s="4" t="s">
        <v>594</v>
      </c>
      <c r="E296" s="4" t="s">
        <v>537</v>
      </c>
      <c r="F296" s="6">
        <v>230000.0</v>
      </c>
      <c r="G296" s="6">
        <v>2260.0</v>
      </c>
      <c r="H296" s="7">
        <f>'295'!B4</f>
        <v>53090</v>
      </c>
      <c r="I296" s="72">
        <f t="shared" si="1"/>
        <v>55350</v>
      </c>
      <c r="J296" s="4" t="s">
        <v>163</v>
      </c>
      <c r="K296" s="9">
        <v>305000.0</v>
      </c>
      <c r="L296" s="4" t="s">
        <v>70</v>
      </c>
      <c r="M296" s="10">
        <f t="shared" si="2"/>
        <v>19650</v>
      </c>
      <c r="N296" s="4" t="s">
        <v>20</v>
      </c>
      <c r="O296" s="4" t="s">
        <v>20</v>
      </c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  <c r="AB296" s="11"/>
    </row>
    <row r="297" ht="22.5" customHeight="1">
      <c r="A297" s="4">
        <v>296.0</v>
      </c>
      <c r="B297" s="4" t="s">
        <v>595</v>
      </c>
      <c r="C297" s="4" t="s">
        <v>16</v>
      </c>
      <c r="D297" s="4" t="s">
        <v>596</v>
      </c>
      <c r="E297" s="4" t="s">
        <v>597</v>
      </c>
      <c r="F297" s="6">
        <v>239500.0</v>
      </c>
      <c r="G297" s="6">
        <v>1850.0</v>
      </c>
      <c r="H297" s="7">
        <f>'296'!B4</f>
        <v>30440</v>
      </c>
      <c r="I297" s="72">
        <f t="shared" si="1"/>
        <v>32290</v>
      </c>
      <c r="J297" s="4" t="s">
        <v>163</v>
      </c>
      <c r="K297" s="9">
        <v>285000.0</v>
      </c>
      <c r="L297" s="4" t="s">
        <v>141</v>
      </c>
      <c r="M297" s="10">
        <f t="shared" si="2"/>
        <v>13210</v>
      </c>
      <c r="N297" s="4" t="s">
        <v>20</v>
      </c>
      <c r="O297" s="4" t="s">
        <v>20</v>
      </c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  <c r="AB297" s="11"/>
    </row>
    <row r="298" ht="22.5" customHeight="1">
      <c r="A298" s="4">
        <v>297.0</v>
      </c>
      <c r="B298" s="4" t="s">
        <v>598</v>
      </c>
      <c r="C298" s="4" t="s">
        <v>36</v>
      </c>
      <c r="D298" s="4"/>
      <c r="E298" s="4" t="s">
        <v>599</v>
      </c>
      <c r="F298" s="6">
        <v>255000.0</v>
      </c>
      <c r="G298" s="6">
        <v>72625.0</v>
      </c>
      <c r="H298" s="7">
        <f>'297'!B4</f>
        <v>7050</v>
      </c>
      <c r="I298" s="72">
        <f t="shared" si="1"/>
        <v>79675</v>
      </c>
      <c r="J298" s="4" t="s">
        <v>163</v>
      </c>
      <c r="K298" s="9">
        <v>365000.0</v>
      </c>
      <c r="L298" s="4" t="s">
        <v>535</v>
      </c>
      <c r="M298" s="10">
        <f t="shared" si="2"/>
        <v>30325</v>
      </c>
      <c r="N298" s="4" t="s">
        <v>20</v>
      </c>
      <c r="O298" s="4" t="s">
        <v>20</v>
      </c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  <c r="AB298" s="11"/>
    </row>
    <row r="299" ht="22.5" customHeight="1">
      <c r="A299" s="4">
        <v>298.0</v>
      </c>
      <c r="B299" s="4" t="s">
        <v>600</v>
      </c>
      <c r="C299" s="4" t="s">
        <v>61</v>
      </c>
      <c r="D299" s="4" t="s">
        <v>601</v>
      </c>
      <c r="E299" s="4" t="s">
        <v>602</v>
      </c>
      <c r="F299" s="6">
        <v>455000.0</v>
      </c>
      <c r="G299" s="6">
        <v>0.0</v>
      </c>
      <c r="H299" s="7">
        <f>'298'!B4</f>
        <v>36520</v>
      </c>
      <c r="I299" s="72">
        <f t="shared" si="1"/>
        <v>36520</v>
      </c>
      <c r="J299" s="4" t="s">
        <v>163</v>
      </c>
      <c r="K299" s="9">
        <v>510000.0</v>
      </c>
      <c r="L299" s="4" t="s">
        <v>59</v>
      </c>
      <c r="M299" s="10">
        <f t="shared" si="2"/>
        <v>18480</v>
      </c>
      <c r="N299" s="4" t="s">
        <v>20</v>
      </c>
      <c r="O299" s="4" t="s">
        <v>20</v>
      </c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  <c r="AB299" s="11"/>
    </row>
    <row r="300" ht="22.5" customHeight="1">
      <c r="A300" s="4">
        <v>299.0</v>
      </c>
      <c r="B300" s="4" t="s">
        <v>603</v>
      </c>
      <c r="C300" s="4" t="s">
        <v>43</v>
      </c>
      <c r="D300" s="4" t="s">
        <v>604</v>
      </c>
      <c r="E300" s="4" t="s">
        <v>605</v>
      </c>
      <c r="F300" s="6">
        <v>355000.0</v>
      </c>
      <c r="G300" s="6">
        <v>1850.0</v>
      </c>
      <c r="H300" s="7">
        <f>'299'!B4</f>
        <v>36650</v>
      </c>
      <c r="I300" s="72">
        <f t="shared" si="1"/>
        <v>38500</v>
      </c>
      <c r="J300" s="4" t="s">
        <v>163</v>
      </c>
      <c r="K300" s="9">
        <v>395000.0</v>
      </c>
      <c r="L300" s="4" t="s">
        <v>210</v>
      </c>
      <c r="M300" s="10">
        <f t="shared" si="2"/>
        <v>1500</v>
      </c>
      <c r="N300" s="4" t="s">
        <v>20</v>
      </c>
      <c r="O300" s="4" t="s">
        <v>20</v>
      </c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  <c r="AB300" s="11"/>
    </row>
    <row r="301" ht="22.5" customHeight="1">
      <c r="A301" s="58">
        <v>300.0</v>
      </c>
      <c r="B301" s="58" t="s">
        <v>606</v>
      </c>
      <c r="C301" s="58" t="s">
        <v>32</v>
      </c>
      <c r="D301" s="58" t="s">
        <v>607</v>
      </c>
      <c r="E301" s="58" t="s">
        <v>602</v>
      </c>
      <c r="F301" s="66">
        <v>190000.0</v>
      </c>
      <c r="G301" s="66">
        <v>0.0</v>
      </c>
      <c r="H301" s="61">
        <f>'300'!B4</f>
        <v>38699</v>
      </c>
      <c r="I301" s="71">
        <f t="shared" si="1"/>
        <v>38699</v>
      </c>
      <c r="J301" s="63">
        <v>45658.0</v>
      </c>
      <c r="K301" s="64"/>
      <c r="L301" s="58" t="s">
        <v>79</v>
      </c>
      <c r="M301" s="64">
        <f t="shared" si="2"/>
        <v>-228699</v>
      </c>
      <c r="N301" s="58" t="s">
        <v>20</v>
      </c>
      <c r="O301" s="58" t="s">
        <v>20</v>
      </c>
      <c r="P301" s="65"/>
      <c r="Q301" s="65"/>
      <c r="R301" s="65"/>
      <c r="S301" s="65"/>
      <c r="T301" s="65"/>
      <c r="U301" s="65"/>
      <c r="V301" s="65"/>
      <c r="W301" s="65"/>
      <c r="X301" s="65"/>
      <c r="Y301" s="65"/>
      <c r="Z301" s="65"/>
      <c r="AA301" s="65"/>
      <c r="AB301" s="65"/>
    </row>
    <row r="302" ht="22.5" customHeight="1">
      <c r="A302" s="58">
        <v>301.0</v>
      </c>
      <c r="B302" s="58" t="s">
        <v>608</v>
      </c>
      <c r="C302" s="58" t="s">
        <v>32</v>
      </c>
      <c r="D302" s="58" t="s">
        <v>609</v>
      </c>
      <c r="E302" s="58" t="s">
        <v>602</v>
      </c>
      <c r="F302" s="66">
        <v>310000.0</v>
      </c>
      <c r="G302" s="66">
        <v>51435.0</v>
      </c>
      <c r="H302" s="61">
        <f>'301'!B4</f>
        <v>23852</v>
      </c>
      <c r="I302" s="71">
        <f t="shared" si="1"/>
        <v>75287</v>
      </c>
      <c r="J302" s="63">
        <v>45658.0</v>
      </c>
      <c r="K302" s="64"/>
      <c r="L302" s="58" t="s">
        <v>210</v>
      </c>
      <c r="M302" s="64">
        <f t="shared" si="2"/>
        <v>-385287</v>
      </c>
      <c r="N302" s="58" t="s">
        <v>20</v>
      </c>
      <c r="O302" s="58" t="s">
        <v>20</v>
      </c>
      <c r="P302" s="65"/>
      <c r="Q302" s="65"/>
      <c r="R302" s="65"/>
      <c r="S302" s="65"/>
      <c r="T302" s="65"/>
      <c r="U302" s="65"/>
      <c r="V302" s="65"/>
      <c r="W302" s="65"/>
      <c r="X302" s="65"/>
      <c r="Y302" s="65"/>
      <c r="Z302" s="65"/>
      <c r="AA302" s="65"/>
      <c r="AB302" s="65"/>
    </row>
    <row r="303" ht="22.5" customHeight="1">
      <c r="A303" s="4">
        <v>302.0</v>
      </c>
      <c r="B303" s="4" t="s">
        <v>610</v>
      </c>
      <c r="C303" s="4" t="s">
        <v>32</v>
      </c>
      <c r="D303" s="4" t="s">
        <v>611</v>
      </c>
      <c r="E303" s="4" t="s">
        <v>602</v>
      </c>
      <c r="F303" s="6">
        <v>70000.0</v>
      </c>
      <c r="G303" s="6">
        <v>46853.0</v>
      </c>
      <c r="H303" s="7">
        <f>'302'!B4</f>
        <v>63550</v>
      </c>
      <c r="I303" s="72">
        <f t="shared" si="1"/>
        <v>110403</v>
      </c>
      <c r="J303" s="4" t="s">
        <v>163</v>
      </c>
      <c r="K303" s="9">
        <v>250000.0</v>
      </c>
      <c r="L303" s="4" t="s">
        <v>564</v>
      </c>
      <c r="M303" s="10">
        <f t="shared" si="2"/>
        <v>69597</v>
      </c>
      <c r="N303" s="4" t="s">
        <v>20</v>
      </c>
      <c r="O303" s="4" t="s">
        <v>20</v>
      </c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  <c r="AB303" s="11"/>
    </row>
    <row r="304" ht="22.5" customHeight="1">
      <c r="A304" s="4">
        <v>303.0</v>
      </c>
      <c r="B304" s="4" t="s">
        <v>612</v>
      </c>
      <c r="C304" s="4" t="s">
        <v>16</v>
      </c>
      <c r="D304" s="4" t="s">
        <v>613</v>
      </c>
      <c r="E304" s="4" t="s">
        <v>614</v>
      </c>
      <c r="F304" s="6">
        <v>615000.0</v>
      </c>
      <c r="G304" s="6">
        <v>0.0</v>
      </c>
      <c r="H304" s="7">
        <f>'303'!B4</f>
        <v>9990</v>
      </c>
      <c r="I304" s="72">
        <f t="shared" si="1"/>
        <v>9990</v>
      </c>
      <c r="J304" s="4" t="s">
        <v>163</v>
      </c>
      <c r="K304" s="9">
        <v>650000.0</v>
      </c>
      <c r="L304" s="4" t="s">
        <v>432</v>
      </c>
      <c r="M304" s="10">
        <f t="shared" si="2"/>
        <v>25010</v>
      </c>
      <c r="N304" s="4" t="s">
        <v>20</v>
      </c>
      <c r="O304" s="4" t="s">
        <v>20</v>
      </c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  <c r="AB304" s="11"/>
    </row>
    <row r="305" ht="22.5" customHeight="1">
      <c r="A305" s="4">
        <v>304.0</v>
      </c>
      <c r="B305" s="4" t="s">
        <v>615</v>
      </c>
      <c r="C305" s="4" t="s">
        <v>26</v>
      </c>
      <c r="D305" s="4" t="s">
        <v>616</v>
      </c>
      <c r="E305" s="4" t="s">
        <v>493</v>
      </c>
      <c r="F305" s="6">
        <v>510000.0</v>
      </c>
      <c r="G305" s="6">
        <v>1000.0</v>
      </c>
      <c r="H305" s="7">
        <f>'304'!B4</f>
        <v>37140</v>
      </c>
      <c r="I305" s="72">
        <f t="shared" si="1"/>
        <v>38140</v>
      </c>
      <c r="J305" s="4" t="s">
        <v>163</v>
      </c>
      <c r="K305" s="9">
        <v>610000.0</v>
      </c>
      <c r="L305" s="4" t="s">
        <v>72</v>
      </c>
      <c r="M305" s="10">
        <f t="shared" si="2"/>
        <v>61860</v>
      </c>
      <c r="N305" s="4" t="s">
        <v>20</v>
      </c>
      <c r="O305" s="4" t="s">
        <v>20</v>
      </c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  <c r="AB305" s="11"/>
    </row>
    <row r="306" ht="22.5" customHeight="1">
      <c r="A306" s="4">
        <v>305.0</v>
      </c>
      <c r="B306" s="4" t="s">
        <v>617</v>
      </c>
      <c r="C306" s="4" t="s">
        <v>61</v>
      </c>
      <c r="D306" s="4" t="s">
        <v>618</v>
      </c>
      <c r="E306" s="4" t="s">
        <v>619</v>
      </c>
      <c r="F306" s="6">
        <v>470000.0</v>
      </c>
      <c r="G306" s="6">
        <f>5460+3450</f>
        <v>8910</v>
      </c>
      <c r="H306" s="7">
        <f>'305'!B4</f>
        <v>42860</v>
      </c>
      <c r="I306" s="72">
        <f t="shared" si="1"/>
        <v>51770</v>
      </c>
      <c r="J306" s="4" t="s">
        <v>163</v>
      </c>
      <c r="K306" s="9">
        <v>550000.0</v>
      </c>
      <c r="L306" s="4" t="s">
        <v>64</v>
      </c>
      <c r="M306" s="10">
        <f t="shared" si="2"/>
        <v>28230</v>
      </c>
      <c r="N306" s="4" t="s">
        <v>20</v>
      </c>
      <c r="O306" s="4" t="s">
        <v>20</v>
      </c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  <c r="AB306" s="11"/>
    </row>
    <row r="307" ht="22.5" customHeight="1">
      <c r="A307" s="4">
        <v>306.0</v>
      </c>
      <c r="B307" s="4" t="s">
        <v>620</v>
      </c>
      <c r="C307" s="4" t="s">
        <v>38</v>
      </c>
      <c r="D307" s="4" t="s">
        <v>621</v>
      </c>
      <c r="E307" s="4" t="s">
        <v>622</v>
      </c>
      <c r="F307" s="6">
        <v>207000.0</v>
      </c>
      <c r="G307" s="7">
        <f>1500+7460</f>
        <v>8960</v>
      </c>
      <c r="H307" s="7">
        <f>'306'!B4</f>
        <v>90765</v>
      </c>
      <c r="I307" s="72">
        <f t="shared" si="1"/>
        <v>99725</v>
      </c>
      <c r="J307" s="4" t="s">
        <v>163</v>
      </c>
      <c r="K307" s="9">
        <v>350000.0</v>
      </c>
      <c r="L307" s="4" t="s">
        <v>210</v>
      </c>
      <c r="M307" s="10">
        <f t="shared" si="2"/>
        <v>43275</v>
      </c>
      <c r="N307" s="4" t="s">
        <v>20</v>
      </c>
      <c r="O307" s="4" t="s">
        <v>20</v>
      </c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  <c r="AB307" s="11"/>
    </row>
    <row r="308" ht="22.5" customHeight="1">
      <c r="A308" s="4">
        <v>307.0</v>
      </c>
      <c r="B308" s="4" t="s">
        <v>623</v>
      </c>
      <c r="C308" s="4" t="s">
        <v>32</v>
      </c>
      <c r="D308" s="4" t="s">
        <v>624</v>
      </c>
      <c r="E308" s="4" t="s">
        <v>602</v>
      </c>
      <c r="F308" s="6">
        <v>585000.0</v>
      </c>
      <c r="G308" s="6">
        <v>500.0</v>
      </c>
      <c r="H308" s="7">
        <f>'307'!B4</f>
        <v>87225</v>
      </c>
      <c r="I308" s="72">
        <f t="shared" si="1"/>
        <v>87725</v>
      </c>
      <c r="J308" s="4" t="s">
        <v>163</v>
      </c>
      <c r="K308" s="9">
        <v>680000.0</v>
      </c>
      <c r="L308" s="4" t="s">
        <v>432</v>
      </c>
      <c r="M308" s="10">
        <f t="shared" si="2"/>
        <v>7275</v>
      </c>
      <c r="N308" s="4" t="s">
        <v>20</v>
      </c>
      <c r="O308" s="4" t="s">
        <v>20</v>
      </c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  <c r="AB308" s="11"/>
    </row>
    <row r="309" ht="22.5" customHeight="1">
      <c r="A309" s="4">
        <v>308.0</v>
      </c>
      <c r="B309" s="4" t="s">
        <v>625</v>
      </c>
      <c r="C309" s="4" t="s">
        <v>43</v>
      </c>
      <c r="D309" s="4" t="s">
        <v>626</v>
      </c>
      <c r="E309" s="4" t="s">
        <v>627</v>
      </c>
      <c r="F309" s="6">
        <v>150000.0</v>
      </c>
      <c r="G309" s="6">
        <v>18840.0</v>
      </c>
      <c r="H309" s="7">
        <f>'308'!B4</f>
        <v>28360</v>
      </c>
      <c r="I309" s="72">
        <f t="shared" si="1"/>
        <v>47200</v>
      </c>
      <c r="J309" s="4" t="s">
        <v>163</v>
      </c>
      <c r="K309" s="9">
        <v>220000.0</v>
      </c>
      <c r="L309" s="4" t="s">
        <v>628</v>
      </c>
      <c r="M309" s="10">
        <f t="shared" si="2"/>
        <v>22800</v>
      </c>
      <c r="N309" s="4" t="s">
        <v>20</v>
      </c>
      <c r="O309" s="4" t="s">
        <v>20</v>
      </c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  <c r="AB309" s="11"/>
    </row>
    <row r="310" ht="22.5" customHeight="1">
      <c r="A310" s="4">
        <v>309.0</v>
      </c>
      <c r="B310" s="4" t="s">
        <v>629</v>
      </c>
      <c r="C310" s="4" t="s">
        <v>49</v>
      </c>
      <c r="D310" s="4" t="s">
        <v>630</v>
      </c>
      <c r="E310" s="4" t="s">
        <v>631</v>
      </c>
      <c r="F310" s="6">
        <v>540000.0</v>
      </c>
      <c r="G310" s="7">
        <f>1800+11800</f>
        <v>13600</v>
      </c>
      <c r="H310" s="7">
        <f>'309'!B4</f>
        <v>28600</v>
      </c>
      <c r="I310" s="72">
        <f t="shared" si="1"/>
        <v>42200</v>
      </c>
      <c r="J310" s="4" t="s">
        <v>163</v>
      </c>
      <c r="K310" s="9">
        <v>620000.0</v>
      </c>
      <c r="L310" s="4" t="s">
        <v>127</v>
      </c>
      <c r="M310" s="10">
        <f t="shared" si="2"/>
        <v>37800</v>
      </c>
      <c r="N310" s="4" t="s">
        <v>20</v>
      </c>
      <c r="O310" s="4" t="s">
        <v>20</v>
      </c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  <c r="AB310" s="11"/>
    </row>
    <row r="311" ht="22.5" customHeight="1">
      <c r="A311" s="4">
        <v>310.0</v>
      </c>
      <c r="B311" s="4" t="s">
        <v>632</v>
      </c>
      <c r="C311" s="4" t="s">
        <v>16</v>
      </c>
      <c r="D311" s="4" t="s">
        <v>633</v>
      </c>
      <c r="E311" s="4" t="s">
        <v>634</v>
      </c>
      <c r="F311" s="6">
        <v>615000.0</v>
      </c>
      <c r="G311" s="6">
        <v>0.0</v>
      </c>
      <c r="H311" s="7">
        <f>'310'!B4</f>
        <v>2970</v>
      </c>
      <c r="I311" s="72">
        <f t="shared" si="1"/>
        <v>2970</v>
      </c>
      <c r="J311" s="4" t="s">
        <v>163</v>
      </c>
      <c r="K311" s="9">
        <v>650000.0</v>
      </c>
      <c r="L311" s="4" t="s">
        <v>464</v>
      </c>
      <c r="M311" s="10">
        <f t="shared" si="2"/>
        <v>32030</v>
      </c>
      <c r="N311" s="4" t="s">
        <v>20</v>
      </c>
      <c r="O311" s="4" t="s">
        <v>635</v>
      </c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  <c r="AB311" s="11"/>
    </row>
    <row r="312" ht="22.5" customHeight="1">
      <c r="A312" s="4">
        <v>311.0</v>
      </c>
      <c r="B312" s="4" t="s">
        <v>636</v>
      </c>
      <c r="C312" s="4" t="s">
        <v>16</v>
      </c>
      <c r="D312" s="4" t="s">
        <v>637</v>
      </c>
      <c r="E312" s="4" t="s">
        <v>638</v>
      </c>
      <c r="F312" s="6">
        <v>202500.0</v>
      </c>
      <c r="G312" s="6">
        <v>0.0</v>
      </c>
      <c r="H312" s="7">
        <f>'311'!B4</f>
        <v>38240</v>
      </c>
      <c r="I312" s="72">
        <f t="shared" si="1"/>
        <v>38240</v>
      </c>
      <c r="J312" s="4" t="s">
        <v>163</v>
      </c>
      <c r="K312" s="9">
        <v>280000.0</v>
      </c>
      <c r="L312" s="4" t="s">
        <v>225</v>
      </c>
      <c r="M312" s="10">
        <f t="shared" si="2"/>
        <v>39260</v>
      </c>
      <c r="N312" s="4" t="s">
        <v>20</v>
      </c>
      <c r="O312" s="4" t="s">
        <v>20</v>
      </c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  <c r="AB312" s="11"/>
    </row>
    <row r="313" ht="22.5" customHeight="1">
      <c r="A313" s="4">
        <v>312.0</v>
      </c>
      <c r="B313" s="4" t="s">
        <v>639</v>
      </c>
      <c r="C313" s="4" t="s">
        <v>16</v>
      </c>
      <c r="D313" s="4" t="s">
        <v>640</v>
      </c>
      <c r="E313" s="4" t="s">
        <v>163</v>
      </c>
      <c r="F313" s="6">
        <v>430000.0</v>
      </c>
      <c r="G313" s="6">
        <v>0.0</v>
      </c>
      <c r="H313" s="7">
        <f>'312'!B4</f>
        <v>13990</v>
      </c>
      <c r="I313" s="72">
        <f t="shared" si="1"/>
        <v>13990</v>
      </c>
      <c r="J313" s="4" t="s">
        <v>163</v>
      </c>
      <c r="K313" s="9">
        <v>485000.0</v>
      </c>
      <c r="L313" s="4" t="s">
        <v>59</v>
      </c>
      <c r="M313" s="10">
        <f t="shared" si="2"/>
        <v>41010</v>
      </c>
      <c r="N313" s="4" t="s">
        <v>20</v>
      </c>
      <c r="O313" s="4" t="s">
        <v>20</v>
      </c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  <c r="AB313" s="11"/>
    </row>
    <row r="314" ht="22.5" customHeight="1">
      <c r="A314" s="4">
        <v>313.0</v>
      </c>
      <c r="B314" s="4" t="s">
        <v>641</v>
      </c>
      <c r="C314" s="4" t="s">
        <v>43</v>
      </c>
      <c r="D314" s="4" t="s">
        <v>642</v>
      </c>
      <c r="E314" s="4" t="s">
        <v>163</v>
      </c>
      <c r="F314" s="6">
        <v>426500.0</v>
      </c>
      <c r="G314" s="6">
        <v>500.0</v>
      </c>
      <c r="H314" s="6">
        <f>'313'!B4</f>
        <v>40590</v>
      </c>
      <c r="I314" s="72">
        <f t="shared" si="1"/>
        <v>41090</v>
      </c>
      <c r="J314" s="4" t="s">
        <v>643</v>
      </c>
      <c r="K314" s="9">
        <v>495000.0</v>
      </c>
      <c r="L314" s="4" t="s">
        <v>644</v>
      </c>
      <c r="M314" s="10">
        <f t="shared" si="2"/>
        <v>27410</v>
      </c>
      <c r="N314" s="4" t="s">
        <v>20</v>
      </c>
      <c r="O314" s="4" t="s">
        <v>20</v>
      </c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  <c r="AB314" s="11"/>
    </row>
    <row r="315" ht="22.5" customHeight="1">
      <c r="A315" s="4">
        <v>314.0</v>
      </c>
      <c r="B315" s="4" t="s">
        <v>645</v>
      </c>
      <c r="C315" s="4" t="s">
        <v>16</v>
      </c>
      <c r="D315" s="4" t="s">
        <v>646</v>
      </c>
      <c r="E315" s="4" t="s">
        <v>647</v>
      </c>
      <c r="F315" s="6">
        <v>548000.0</v>
      </c>
      <c r="G315" s="6">
        <v>0.0</v>
      </c>
      <c r="H315" s="7">
        <f>'314'!B4</f>
        <v>17090</v>
      </c>
      <c r="I315" s="72">
        <f t="shared" si="1"/>
        <v>17090</v>
      </c>
      <c r="J315" s="4" t="s">
        <v>150</v>
      </c>
      <c r="K315" s="9">
        <v>590000.0</v>
      </c>
      <c r="L315" s="4" t="s">
        <v>98</v>
      </c>
      <c r="M315" s="10">
        <f t="shared" si="2"/>
        <v>24910</v>
      </c>
      <c r="N315" s="4" t="s">
        <v>20</v>
      </c>
      <c r="O315" s="4" t="s">
        <v>20</v>
      </c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  <c r="AB315" s="11"/>
    </row>
    <row r="316" ht="22.5" customHeight="1">
      <c r="A316" s="58">
        <v>315.0</v>
      </c>
      <c r="B316" s="58" t="s">
        <v>648</v>
      </c>
      <c r="C316" s="58" t="s">
        <v>374</v>
      </c>
      <c r="D316" s="58" t="s">
        <v>649</v>
      </c>
      <c r="E316" s="58" t="s">
        <v>650</v>
      </c>
      <c r="F316" s="66">
        <v>260000.0</v>
      </c>
      <c r="G316" s="66">
        <v>0.0</v>
      </c>
      <c r="H316" s="61">
        <f>'315'!B4</f>
        <v>30789.5</v>
      </c>
      <c r="I316" s="71">
        <f t="shared" si="1"/>
        <v>30789.5</v>
      </c>
      <c r="J316" s="63">
        <v>45658.0</v>
      </c>
      <c r="K316" s="64"/>
      <c r="L316" s="58" t="s">
        <v>70</v>
      </c>
      <c r="M316" s="64">
        <f t="shared" si="2"/>
        <v>-290789.5</v>
      </c>
      <c r="N316" s="58" t="s">
        <v>20</v>
      </c>
      <c r="O316" s="58" t="s">
        <v>20</v>
      </c>
      <c r="P316" s="65"/>
      <c r="Q316" s="65"/>
      <c r="R316" s="65"/>
      <c r="S316" s="65"/>
      <c r="T316" s="65"/>
      <c r="U316" s="65"/>
      <c r="V316" s="65"/>
      <c r="W316" s="65"/>
      <c r="X316" s="65"/>
      <c r="Y316" s="65"/>
      <c r="Z316" s="65"/>
      <c r="AA316" s="65"/>
      <c r="AB316" s="65"/>
    </row>
    <row r="317" ht="22.5" customHeight="1">
      <c r="A317" s="4">
        <v>316.0</v>
      </c>
      <c r="B317" s="4" t="s">
        <v>651</v>
      </c>
      <c r="C317" s="4" t="s">
        <v>16</v>
      </c>
      <c r="D317" s="4" t="s">
        <v>652</v>
      </c>
      <c r="E317" s="4" t="s">
        <v>653</v>
      </c>
      <c r="F317" s="6">
        <v>194000.0</v>
      </c>
      <c r="G317" s="6">
        <v>0.0</v>
      </c>
      <c r="H317" s="7">
        <f>'316'!B4</f>
        <v>96987</v>
      </c>
      <c r="I317" s="72">
        <f t="shared" si="1"/>
        <v>96987</v>
      </c>
      <c r="J317" s="4" t="s">
        <v>150</v>
      </c>
      <c r="K317" s="9">
        <v>315000.0</v>
      </c>
      <c r="L317" s="4" t="s">
        <v>386</v>
      </c>
      <c r="M317" s="10">
        <f t="shared" si="2"/>
        <v>24013</v>
      </c>
      <c r="N317" s="4" t="s">
        <v>20</v>
      </c>
      <c r="O317" s="4" t="s">
        <v>20</v>
      </c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  <c r="AB317" s="11"/>
    </row>
    <row r="318" ht="22.5" customHeight="1">
      <c r="A318" s="4">
        <v>317.0</v>
      </c>
      <c r="B318" s="4" t="s">
        <v>654</v>
      </c>
      <c r="C318" s="4" t="s">
        <v>290</v>
      </c>
      <c r="D318" s="4" t="s">
        <v>655</v>
      </c>
      <c r="E318" s="4" t="s">
        <v>656</v>
      </c>
      <c r="F318" s="6">
        <v>550000.0</v>
      </c>
      <c r="G318" s="6">
        <v>0.0</v>
      </c>
      <c r="H318" s="7">
        <f>'317'!B4</f>
        <v>25260</v>
      </c>
      <c r="I318" s="72">
        <f t="shared" si="1"/>
        <v>25260</v>
      </c>
      <c r="J318" s="4" t="s">
        <v>150</v>
      </c>
      <c r="K318" s="9">
        <v>576000.0</v>
      </c>
      <c r="L318" s="4" t="s">
        <v>57</v>
      </c>
      <c r="M318" s="10">
        <f t="shared" si="2"/>
        <v>740</v>
      </c>
      <c r="N318" s="4" t="s">
        <v>20</v>
      </c>
      <c r="O318" s="4" t="s">
        <v>20</v>
      </c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  <c r="AB318" s="11"/>
    </row>
    <row r="319" ht="22.5" customHeight="1">
      <c r="A319" s="4">
        <v>318.0</v>
      </c>
      <c r="B319" s="4" t="s">
        <v>657</v>
      </c>
      <c r="C319" s="4" t="s">
        <v>61</v>
      </c>
      <c r="D319" s="4" t="s">
        <v>658</v>
      </c>
      <c r="E319" s="4" t="s">
        <v>656</v>
      </c>
      <c r="F319" s="6">
        <v>425000.0</v>
      </c>
      <c r="G319" s="6">
        <v>0.0</v>
      </c>
      <c r="H319" s="7">
        <f>'318'!B4</f>
        <v>44300</v>
      </c>
      <c r="I319" s="72">
        <f t="shared" si="1"/>
        <v>44300</v>
      </c>
      <c r="J319" s="4" t="s">
        <v>150</v>
      </c>
      <c r="K319" s="9">
        <v>495000.0</v>
      </c>
      <c r="L319" s="4" t="s">
        <v>59</v>
      </c>
      <c r="M319" s="10">
        <f t="shared" si="2"/>
        <v>25700</v>
      </c>
      <c r="N319" s="4" t="s">
        <v>20</v>
      </c>
      <c r="O319" s="4" t="s">
        <v>20</v>
      </c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  <c r="AB319" s="11"/>
    </row>
    <row r="320" ht="22.5" customHeight="1">
      <c r="A320" s="58">
        <v>319.0</v>
      </c>
      <c r="B320" s="58" t="s">
        <v>659</v>
      </c>
      <c r="C320" s="58" t="s">
        <v>61</v>
      </c>
      <c r="D320" s="58" t="s">
        <v>660</v>
      </c>
      <c r="E320" s="58" t="s">
        <v>638</v>
      </c>
      <c r="F320" s="66">
        <v>175000.0</v>
      </c>
      <c r="G320" s="66">
        <v>0.0</v>
      </c>
      <c r="H320" s="61">
        <f>'319'!B4</f>
        <v>77084</v>
      </c>
      <c r="I320" s="71">
        <f t="shared" si="1"/>
        <v>77084</v>
      </c>
      <c r="J320" s="63">
        <v>45658.0</v>
      </c>
      <c r="K320" s="64"/>
      <c r="L320" s="58" t="s">
        <v>348</v>
      </c>
      <c r="M320" s="64">
        <f t="shared" si="2"/>
        <v>-252084</v>
      </c>
      <c r="N320" s="58" t="s">
        <v>20</v>
      </c>
      <c r="O320" s="58" t="s">
        <v>20</v>
      </c>
      <c r="P320" s="65"/>
      <c r="Q320" s="65"/>
      <c r="R320" s="65"/>
      <c r="S320" s="65"/>
      <c r="T320" s="65"/>
      <c r="U320" s="65"/>
      <c r="V320" s="65"/>
      <c r="W320" s="65"/>
      <c r="X320" s="65"/>
      <c r="Y320" s="65"/>
      <c r="Z320" s="65"/>
      <c r="AA320" s="65"/>
      <c r="AB320" s="65"/>
    </row>
    <row r="321" ht="22.5" customHeight="1">
      <c r="A321" s="58">
        <v>320.0</v>
      </c>
      <c r="B321" s="58" t="s">
        <v>661</v>
      </c>
      <c r="C321" s="58" t="s">
        <v>374</v>
      </c>
      <c r="D321" s="58" t="s">
        <v>662</v>
      </c>
      <c r="E321" s="58" t="s">
        <v>638</v>
      </c>
      <c r="F321" s="66">
        <v>180000.0</v>
      </c>
      <c r="G321" s="66">
        <v>2300.0</v>
      </c>
      <c r="H321" s="61">
        <f>'320'!B4</f>
        <v>18414</v>
      </c>
      <c r="I321" s="71">
        <f t="shared" si="1"/>
        <v>20714</v>
      </c>
      <c r="J321" s="63">
        <v>45658.0</v>
      </c>
      <c r="K321" s="64"/>
      <c r="L321" s="58" t="s">
        <v>228</v>
      </c>
      <c r="M321" s="64">
        <f t="shared" si="2"/>
        <v>-200714</v>
      </c>
      <c r="N321" s="58" t="s">
        <v>20</v>
      </c>
      <c r="O321" s="58" t="s">
        <v>20</v>
      </c>
      <c r="P321" s="65"/>
      <c r="Q321" s="65"/>
      <c r="R321" s="65"/>
      <c r="S321" s="65"/>
      <c r="T321" s="65"/>
      <c r="U321" s="65"/>
      <c r="V321" s="65"/>
      <c r="W321" s="65"/>
      <c r="X321" s="65"/>
      <c r="Y321" s="65"/>
      <c r="Z321" s="65"/>
      <c r="AA321" s="65"/>
      <c r="AB321" s="65"/>
    </row>
    <row r="322" ht="22.5" customHeight="1">
      <c r="A322" s="4">
        <v>321.0</v>
      </c>
      <c r="B322" s="4" t="s">
        <v>663</v>
      </c>
      <c r="C322" s="4" t="s">
        <v>16</v>
      </c>
      <c r="D322" s="4" t="s">
        <v>664</v>
      </c>
      <c r="E322" s="4" t="s">
        <v>665</v>
      </c>
      <c r="F322" s="6">
        <v>530000.0</v>
      </c>
      <c r="G322" s="6">
        <v>0.0</v>
      </c>
      <c r="H322" s="7">
        <f>'321'!B4</f>
        <v>41040</v>
      </c>
      <c r="I322" s="72">
        <f t="shared" si="1"/>
        <v>41040</v>
      </c>
      <c r="J322" s="4" t="s">
        <v>150</v>
      </c>
      <c r="K322" s="9">
        <v>620000.0</v>
      </c>
      <c r="L322" s="4" t="s">
        <v>77</v>
      </c>
      <c r="M322" s="10">
        <f t="shared" si="2"/>
        <v>48960</v>
      </c>
      <c r="N322" s="4" t="s">
        <v>20</v>
      </c>
      <c r="O322" s="4" t="s">
        <v>20</v>
      </c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  <c r="AB322" s="11"/>
    </row>
    <row r="323" ht="22.5" customHeight="1">
      <c r="A323" s="4">
        <v>322.0</v>
      </c>
      <c r="B323" s="4" t="s">
        <v>666</v>
      </c>
      <c r="C323" s="4" t="s">
        <v>61</v>
      </c>
      <c r="D323" s="4" t="s">
        <v>667</v>
      </c>
      <c r="E323" s="4" t="s">
        <v>656</v>
      </c>
      <c r="F323" s="6">
        <v>372000.0</v>
      </c>
      <c r="G323" s="6">
        <v>21630.0</v>
      </c>
      <c r="H323" s="7">
        <f>'322'!B4</f>
        <v>60040</v>
      </c>
      <c r="I323" s="72">
        <f t="shared" si="1"/>
        <v>81670</v>
      </c>
      <c r="J323" s="4" t="s">
        <v>150</v>
      </c>
      <c r="K323" s="9">
        <v>475000.0</v>
      </c>
      <c r="L323" s="4" t="s">
        <v>210</v>
      </c>
      <c r="M323" s="10">
        <f t="shared" si="2"/>
        <v>21330</v>
      </c>
      <c r="N323" s="4" t="s">
        <v>20</v>
      </c>
      <c r="O323" s="4" t="s">
        <v>20</v>
      </c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  <c r="AB323" s="11"/>
    </row>
    <row r="324" ht="22.5" customHeight="1">
      <c r="A324" s="4">
        <v>323.0</v>
      </c>
      <c r="B324" s="4" t="s">
        <v>668</v>
      </c>
      <c r="C324" s="4" t="s">
        <v>24</v>
      </c>
      <c r="D324" s="4" t="s">
        <v>669</v>
      </c>
      <c r="E324" s="4" t="s">
        <v>656</v>
      </c>
      <c r="F324" s="6">
        <v>355000.0</v>
      </c>
      <c r="G324" s="6">
        <v>0.0</v>
      </c>
      <c r="H324" s="7">
        <f>'323'!B4</f>
        <v>9265</v>
      </c>
      <c r="I324" s="72">
        <f t="shared" si="1"/>
        <v>9265</v>
      </c>
      <c r="J324" s="4" t="s">
        <v>150</v>
      </c>
      <c r="K324" s="9">
        <v>400000.0</v>
      </c>
      <c r="L324" s="4" t="s">
        <v>323</v>
      </c>
      <c r="M324" s="10">
        <f t="shared" si="2"/>
        <v>35735</v>
      </c>
      <c r="N324" s="4" t="s">
        <v>20</v>
      </c>
      <c r="O324" s="4" t="s">
        <v>20</v>
      </c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  <c r="AB324" s="11"/>
    </row>
    <row r="325" ht="22.5" customHeight="1">
      <c r="A325" s="4">
        <v>324.0</v>
      </c>
      <c r="B325" s="4" t="s">
        <v>670</v>
      </c>
      <c r="C325" s="4" t="s">
        <v>47</v>
      </c>
      <c r="D325" s="4" t="s">
        <v>671</v>
      </c>
      <c r="E325" s="4" t="s">
        <v>672</v>
      </c>
      <c r="F325" s="6">
        <v>420000.0</v>
      </c>
      <c r="G325" s="6">
        <v>0.0</v>
      </c>
      <c r="H325" s="7">
        <f>'324'!B4</f>
        <v>14240</v>
      </c>
      <c r="I325" s="72">
        <f t="shared" si="1"/>
        <v>14240</v>
      </c>
      <c r="J325" s="4" t="s">
        <v>150</v>
      </c>
      <c r="K325" s="9">
        <v>465000.0</v>
      </c>
      <c r="L325" s="4" t="s">
        <v>19</v>
      </c>
      <c r="M325" s="10">
        <f t="shared" si="2"/>
        <v>30760</v>
      </c>
      <c r="N325" s="4" t="s">
        <v>20</v>
      </c>
      <c r="O325" s="4" t="s">
        <v>20</v>
      </c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  <c r="AB325" s="11"/>
    </row>
    <row r="326" ht="22.5" customHeight="1">
      <c r="A326" s="4">
        <v>325.0</v>
      </c>
      <c r="B326" s="4" t="s">
        <v>673</v>
      </c>
      <c r="C326" s="4" t="s">
        <v>49</v>
      </c>
      <c r="D326" s="4" t="s">
        <v>674</v>
      </c>
      <c r="E326" s="4" t="s">
        <v>672</v>
      </c>
      <c r="F326" s="6">
        <v>346500.0</v>
      </c>
      <c r="G326" s="6">
        <v>0.0</v>
      </c>
      <c r="H326" s="7">
        <f>'325'!B4</f>
        <v>33980</v>
      </c>
      <c r="I326" s="72">
        <f t="shared" si="1"/>
        <v>33980</v>
      </c>
      <c r="J326" s="4" t="s">
        <v>150</v>
      </c>
      <c r="K326" s="9">
        <v>410000.0</v>
      </c>
      <c r="L326" s="4" t="s">
        <v>122</v>
      </c>
      <c r="M326" s="10">
        <f t="shared" si="2"/>
        <v>29520</v>
      </c>
      <c r="N326" s="4" t="s">
        <v>20</v>
      </c>
      <c r="O326" s="4" t="s">
        <v>20</v>
      </c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  <c r="AB326" s="11"/>
    </row>
    <row r="327" ht="22.5" customHeight="1">
      <c r="A327" s="58">
        <v>326.0</v>
      </c>
      <c r="B327" s="58" t="s">
        <v>675</v>
      </c>
      <c r="C327" s="58" t="s">
        <v>61</v>
      </c>
      <c r="D327" s="58" t="s">
        <v>676</v>
      </c>
      <c r="E327" s="58" t="s">
        <v>638</v>
      </c>
      <c r="F327" s="66">
        <v>135000.0</v>
      </c>
      <c r="G327" s="66">
        <v>1900.0</v>
      </c>
      <c r="H327" s="61">
        <f>'326'!B4</f>
        <v>3700</v>
      </c>
      <c r="I327" s="71">
        <f t="shared" si="1"/>
        <v>5600</v>
      </c>
      <c r="J327" s="63">
        <v>45658.0</v>
      </c>
      <c r="K327" s="64"/>
      <c r="L327" s="58" t="s">
        <v>348</v>
      </c>
      <c r="M327" s="64">
        <f t="shared" si="2"/>
        <v>-140600</v>
      </c>
      <c r="N327" s="58" t="s">
        <v>20</v>
      </c>
      <c r="O327" s="58" t="s">
        <v>20</v>
      </c>
      <c r="P327" s="65"/>
      <c r="Q327" s="65"/>
      <c r="R327" s="65"/>
      <c r="S327" s="65"/>
      <c r="T327" s="65"/>
      <c r="U327" s="65"/>
      <c r="V327" s="65"/>
      <c r="W327" s="65"/>
      <c r="X327" s="65"/>
      <c r="Y327" s="65"/>
      <c r="Z327" s="65"/>
      <c r="AA327" s="65"/>
      <c r="AB327" s="65"/>
    </row>
    <row r="328" ht="22.5" customHeight="1">
      <c r="A328" s="4">
        <v>327.0</v>
      </c>
      <c r="B328" s="4" t="s">
        <v>677</v>
      </c>
      <c r="C328" s="4" t="s">
        <v>61</v>
      </c>
      <c r="D328" s="4" t="s">
        <v>678</v>
      </c>
      <c r="E328" s="4" t="s">
        <v>679</v>
      </c>
      <c r="F328" s="6">
        <v>543500.0</v>
      </c>
      <c r="G328" s="6">
        <v>0.0</v>
      </c>
      <c r="H328" s="7">
        <f>'327'!B4</f>
        <v>23050</v>
      </c>
      <c r="I328" s="72">
        <f t="shared" si="1"/>
        <v>23050</v>
      </c>
      <c r="J328" s="4" t="s">
        <v>150</v>
      </c>
      <c r="K328" s="9">
        <v>570000.0</v>
      </c>
      <c r="L328" s="4" t="s">
        <v>323</v>
      </c>
      <c r="M328" s="10">
        <f t="shared" si="2"/>
        <v>3450</v>
      </c>
      <c r="N328" s="4" t="s">
        <v>20</v>
      </c>
      <c r="O328" s="4" t="s">
        <v>20</v>
      </c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  <c r="AB328" s="11"/>
    </row>
    <row r="329" ht="22.5" customHeight="1">
      <c r="A329" s="4">
        <v>328.0</v>
      </c>
      <c r="B329" s="4" t="s">
        <v>680</v>
      </c>
      <c r="C329" s="4" t="s">
        <v>49</v>
      </c>
      <c r="D329" s="4" t="s">
        <v>681</v>
      </c>
      <c r="E329" s="4" t="s">
        <v>672</v>
      </c>
      <c r="F329" s="6">
        <v>236200.0</v>
      </c>
      <c r="G329" s="6">
        <v>0.0</v>
      </c>
      <c r="H329" s="7">
        <f>'328'!B4</f>
        <v>54260</v>
      </c>
      <c r="I329" s="72">
        <f t="shared" si="1"/>
        <v>54260</v>
      </c>
      <c r="J329" s="4" t="s">
        <v>150</v>
      </c>
      <c r="K329" s="9">
        <v>310000.0</v>
      </c>
      <c r="L329" s="4" t="s">
        <v>203</v>
      </c>
      <c r="M329" s="10">
        <f t="shared" si="2"/>
        <v>19540</v>
      </c>
      <c r="N329" s="4" t="s">
        <v>20</v>
      </c>
      <c r="O329" s="4" t="s">
        <v>20</v>
      </c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  <c r="AB329" s="11"/>
    </row>
    <row r="330" ht="22.5" customHeight="1">
      <c r="A330" s="4">
        <v>329.0</v>
      </c>
      <c r="B330" s="4" t="s">
        <v>682</v>
      </c>
      <c r="C330" s="4" t="s">
        <v>61</v>
      </c>
      <c r="D330" s="4" t="s">
        <v>683</v>
      </c>
      <c r="E330" s="4" t="s">
        <v>679</v>
      </c>
      <c r="F330" s="6">
        <v>470000.0</v>
      </c>
      <c r="G330" s="6">
        <v>13195.0</v>
      </c>
      <c r="H330" s="7">
        <f>'329'!B4</f>
        <v>12890</v>
      </c>
      <c r="I330" s="72">
        <f t="shared" si="1"/>
        <v>26085</v>
      </c>
      <c r="J330" s="4" t="s">
        <v>150</v>
      </c>
      <c r="K330" s="9">
        <v>550000.0</v>
      </c>
      <c r="L330" s="4" t="s">
        <v>151</v>
      </c>
      <c r="M330" s="10">
        <f t="shared" si="2"/>
        <v>53915</v>
      </c>
      <c r="N330" s="4" t="s">
        <v>20</v>
      </c>
      <c r="O330" s="4" t="s">
        <v>20</v>
      </c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  <c r="AB330" s="11"/>
    </row>
    <row r="331" ht="22.5" customHeight="1">
      <c r="A331" s="58">
        <v>330.0</v>
      </c>
      <c r="B331" s="58" t="s">
        <v>684</v>
      </c>
      <c r="C331" s="58" t="s">
        <v>47</v>
      </c>
      <c r="D331" s="58" t="s">
        <v>685</v>
      </c>
      <c r="E331" s="58" t="s">
        <v>672</v>
      </c>
      <c r="F331" s="66">
        <v>400000.0</v>
      </c>
      <c r="G331" s="66">
        <v>550.0</v>
      </c>
      <c r="H331" s="61">
        <f>'330'!B4</f>
        <v>52188</v>
      </c>
      <c r="I331" s="71">
        <f t="shared" si="1"/>
        <v>52738</v>
      </c>
      <c r="J331" s="63">
        <v>45658.0</v>
      </c>
      <c r="K331" s="64"/>
      <c r="L331" s="58" t="s">
        <v>415</v>
      </c>
      <c r="M331" s="64">
        <f t="shared" si="2"/>
        <v>-452738</v>
      </c>
      <c r="N331" s="58" t="s">
        <v>20</v>
      </c>
      <c r="O331" s="58" t="s">
        <v>20</v>
      </c>
      <c r="P331" s="65"/>
      <c r="Q331" s="65"/>
      <c r="R331" s="65"/>
      <c r="S331" s="65"/>
      <c r="T331" s="65"/>
      <c r="U331" s="65"/>
      <c r="V331" s="65"/>
      <c r="W331" s="65"/>
      <c r="X331" s="65"/>
      <c r="Y331" s="65"/>
      <c r="Z331" s="65"/>
      <c r="AA331" s="65"/>
      <c r="AB331" s="65"/>
    </row>
    <row r="332" ht="22.5" customHeight="1">
      <c r="A332" s="4">
        <v>331.0</v>
      </c>
      <c r="B332" s="4" t="s">
        <v>686</v>
      </c>
      <c r="C332" s="4" t="s">
        <v>61</v>
      </c>
      <c r="D332" s="4" t="s">
        <v>687</v>
      </c>
      <c r="E332" s="4" t="s">
        <v>679</v>
      </c>
      <c r="F332" s="6">
        <v>500000.0</v>
      </c>
      <c r="G332" s="6">
        <v>2600.0</v>
      </c>
      <c r="H332" s="7">
        <f>'331'!B4</f>
        <v>22690</v>
      </c>
      <c r="I332" s="72">
        <f t="shared" si="1"/>
        <v>25290</v>
      </c>
      <c r="J332" s="4" t="s">
        <v>150</v>
      </c>
      <c r="K332" s="9">
        <v>550000.0</v>
      </c>
      <c r="L332" s="4" t="s">
        <v>59</v>
      </c>
      <c r="M332" s="10">
        <f t="shared" si="2"/>
        <v>24710</v>
      </c>
      <c r="N332" s="4" t="s">
        <v>20</v>
      </c>
      <c r="O332" s="4" t="s">
        <v>20</v>
      </c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  <c r="AB332" s="11"/>
    </row>
    <row r="333" ht="22.5" customHeight="1">
      <c r="A333" s="4">
        <v>332.0</v>
      </c>
      <c r="B333" s="4" t="s">
        <v>688</v>
      </c>
      <c r="C333" s="4" t="s">
        <v>24</v>
      </c>
      <c r="D333" s="4" t="s">
        <v>689</v>
      </c>
      <c r="E333" s="4" t="s">
        <v>690</v>
      </c>
      <c r="F333" s="6">
        <v>360000.0</v>
      </c>
      <c r="G333" s="6">
        <v>1000.0</v>
      </c>
      <c r="H333" s="7">
        <f>'332'!B4</f>
        <v>39490</v>
      </c>
      <c r="I333" s="72">
        <f t="shared" si="1"/>
        <v>40490</v>
      </c>
      <c r="J333" s="4" t="s">
        <v>150</v>
      </c>
      <c r="K333" s="9">
        <v>450000.0</v>
      </c>
      <c r="L333" s="4" t="s">
        <v>170</v>
      </c>
      <c r="M333" s="10">
        <f t="shared" si="2"/>
        <v>49510</v>
      </c>
      <c r="N333" s="4" t="s">
        <v>20</v>
      </c>
      <c r="O333" s="4" t="s">
        <v>20</v>
      </c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</row>
    <row r="334" ht="22.5" customHeight="1">
      <c r="A334" s="4">
        <v>333.0</v>
      </c>
      <c r="B334" s="4" t="s">
        <v>691</v>
      </c>
      <c r="C334" s="4" t="s">
        <v>32</v>
      </c>
      <c r="D334" s="4" t="s">
        <v>692</v>
      </c>
      <c r="E334" s="4" t="s">
        <v>693</v>
      </c>
      <c r="F334" s="6">
        <v>335000.0</v>
      </c>
      <c r="G334" s="7">
        <f>7030</f>
        <v>7030</v>
      </c>
      <c r="H334" s="7">
        <f>'333'!B4</f>
        <v>32070</v>
      </c>
      <c r="I334" s="72">
        <f t="shared" si="1"/>
        <v>39100</v>
      </c>
      <c r="J334" s="4" t="s">
        <v>150</v>
      </c>
      <c r="K334" s="9">
        <v>420000.0</v>
      </c>
      <c r="L334" s="4" t="s">
        <v>19</v>
      </c>
      <c r="M334" s="10">
        <f t="shared" si="2"/>
        <v>45900</v>
      </c>
      <c r="N334" s="4" t="s">
        <v>20</v>
      </c>
      <c r="O334" s="4" t="s">
        <v>20</v>
      </c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</row>
    <row r="335" ht="22.5" customHeight="1">
      <c r="A335" s="4">
        <v>334.0</v>
      </c>
      <c r="B335" s="4" t="s">
        <v>694</v>
      </c>
      <c r="C335" s="4" t="s">
        <v>24</v>
      </c>
      <c r="D335" s="4" t="s">
        <v>695</v>
      </c>
      <c r="E335" s="4" t="s">
        <v>696</v>
      </c>
      <c r="F335" s="6">
        <v>200000.0</v>
      </c>
      <c r="G335" s="6">
        <v>5000.0</v>
      </c>
      <c r="H335" s="7">
        <f>'334'!B4</f>
        <v>23070</v>
      </c>
      <c r="I335" s="72">
        <f t="shared" si="1"/>
        <v>28070</v>
      </c>
      <c r="J335" s="4" t="s">
        <v>150</v>
      </c>
      <c r="K335" s="9">
        <v>255000.0</v>
      </c>
      <c r="L335" s="4" t="s">
        <v>122</v>
      </c>
      <c r="M335" s="10">
        <f t="shared" si="2"/>
        <v>26930</v>
      </c>
      <c r="N335" s="4" t="s">
        <v>20</v>
      </c>
      <c r="O335" s="4" t="s">
        <v>20</v>
      </c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</row>
    <row r="336" ht="22.5" customHeight="1">
      <c r="A336" s="4">
        <v>335.0</v>
      </c>
      <c r="B336" s="4" t="s">
        <v>697</v>
      </c>
      <c r="C336" s="4" t="s">
        <v>49</v>
      </c>
      <c r="D336" s="4" t="s">
        <v>698</v>
      </c>
      <c r="E336" s="4" t="s">
        <v>699</v>
      </c>
      <c r="F336" s="6">
        <v>427000.0</v>
      </c>
      <c r="G336" s="6">
        <v>0.0</v>
      </c>
      <c r="H336" s="7">
        <f>'335'!B4</f>
        <v>10340</v>
      </c>
      <c r="I336" s="72">
        <f t="shared" si="1"/>
        <v>10340</v>
      </c>
      <c r="J336" s="4" t="s">
        <v>150</v>
      </c>
      <c r="K336" s="9">
        <v>455000.0</v>
      </c>
      <c r="L336" s="4" t="s">
        <v>122</v>
      </c>
      <c r="M336" s="10">
        <f t="shared" si="2"/>
        <v>17660</v>
      </c>
      <c r="N336" s="4" t="s">
        <v>20</v>
      </c>
      <c r="O336" s="4" t="s">
        <v>20</v>
      </c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</row>
    <row r="337" ht="22.5" customHeight="1">
      <c r="A337" s="4">
        <v>336.0</v>
      </c>
      <c r="B337" s="4" t="s">
        <v>700</v>
      </c>
      <c r="C337" s="4" t="s">
        <v>61</v>
      </c>
      <c r="D337" s="4" t="s">
        <v>701</v>
      </c>
      <c r="E337" s="4" t="s">
        <v>679</v>
      </c>
      <c r="F337" s="6">
        <v>478000.0</v>
      </c>
      <c r="G337" s="6">
        <v>0.0</v>
      </c>
      <c r="H337" s="7">
        <f>'336'!B4</f>
        <v>10990</v>
      </c>
      <c r="I337" s="72">
        <f t="shared" si="1"/>
        <v>10990</v>
      </c>
      <c r="J337" s="4" t="s">
        <v>150</v>
      </c>
      <c r="K337" s="9">
        <v>520000.0</v>
      </c>
      <c r="L337" s="4" t="s">
        <v>64</v>
      </c>
      <c r="M337" s="10">
        <f t="shared" si="2"/>
        <v>31010</v>
      </c>
      <c r="N337" s="4" t="s">
        <v>20</v>
      </c>
      <c r="O337" s="4" t="s">
        <v>20</v>
      </c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</row>
    <row r="338" ht="22.5" customHeight="1">
      <c r="A338" s="4">
        <v>337.0</v>
      </c>
      <c r="B338" s="4" t="s">
        <v>702</v>
      </c>
      <c r="C338" s="4" t="s">
        <v>66</v>
      </c>
      <c r="D338" s="4" t="s">
        <v>703</v>
      </c>
      <c r="E338" s="4" t="s">
        <v>704</v>
      </c>
      <c r="F338" s="6">
        <v>390000.0</v>
      </c>
      <c r="G338" s="7">
        <f>1200+14370+1350+1100+580+990+690</f>
        <v>20280</v>
      </c>
      <c r="H338" s="7">
        <f>'337'!B4</f>
        <v>34720</v>
      </c>
      <c r="I338" s="72">
        <f t="shared" si="1"/>
        <v>55000</v>
      </c>
      <c r="J338" s="4" t="s">
        <v>150</v>
      </c>
      <c r="K338" s="9">
        <v>445000.0</v>
      </c>
      <c r="L338" s="4" t="s">
        <v>141</v>
      </c>
      <c r="M338" s="10">
        <f t="shared" si="2"/>
        <v>0</v>
      </c>
      <c r="N338" s="4" t="s">
        <v>20</v>
      </c>
      <c r="O338" s="4" t="s">
        <v>20</v>
      </c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</row>
    <row r="339" ht="22.5" customHeight="1">
      <c r="A339" s="58">
        <v>338.0</v>
      </c>
      <c r="B339" s="58" t="s">
        <v>705</v>
      </c>
      <c r="C339" s="58" t="s">
        <v>40</v>
      </c>
      <c r="D339" s="58" t="s">
        <v>706</v>
      </c>
      <c r="E339" s="58" t="s">
        <v>638</v>
      </c>
      <c r="F339" s="66">
        <v>280000.0</v>
      </c>
      <c r="G339" s="61">
        <f>4690+720+112520</f>
        <v>117930</v>
      </c>
      <c r="H339" s="61">
        <f>'338'!B4</f>
        <v>12208.5</v>
      </c>
      <c r="I339" s="71">
        <f t="shared" si="1"/>
        <v>130138.5</v>
      </c>
      <c r="J339" s="63">
        <v>45658.0</v>
      </c>
      <c r="K339" s="64"/>
      <c r="L339" s="58" t="s">
        <v>122</v>
      </c>
      <c r="M339" s="64">
        <f t="shared" si="2"/>
        <v>-410138.5</v>
      </c>
      <c r="N339" s="58" t="s">
        <v>20</v>
      </c>
      <c r="O339" s="58" t="s">
        <v>20</v>
      </c>
      <c r="P339" s="65"/>
      <c r="Q339" s="65"/>
      <c r="R339" s="65"/>
      <c r="S339" s="65"/>
      <c r="T339" s="65"/>
      <c r="U339" s="65"/>
      <c r="V339" s="65"/>
      <c r="W339" s="65"/>
      <c r="X339" s="65"/>
      <c r="Y339" s="65"/>
      <c r="Z339" s="65"/>
      <c r="AA339" s="65"/>
      <c r="AB339" s="65"/>
    </row>
    <row r="340" ht="22.5" customHeight="1">
      <c r="A340" s="58">
        <v>339.0</v>
      </c>
      <c r="B340" s="58" t="s">
        <v>707</v>
      </c>
      <c r="C340" s="58" t="s">
        <v>30</v>
      </c>
      <c r="D340" s="58" t="s">
        <v>708</v>
      </c>
      <c r="E340" s="58" t="s">
        <v>704</v>
      </c>
      <c r="F340" s="66">
        <v>240000.0</v>
      </c>
      <c r="G340" s="61">
        <f>1300+700+300+3450</f>
        <v>5750</v>
      </c>
      <c r="H340" s="61">
        <f>'339'!B4</f>
        <v>12623</v>
      </c>
      <c r="I340" s="71">
        <f t="shared" si="1"/>
        <v>18373</v>
      </c>
      <c r="J340" s="63">
        <v>45658.0</v>
      </c>
      <c r="K340" s="64"/>
      <c r="L340" s="58" t="s">
        <v>70</v>
      </c>
      <c r="M340" s="64">
        <f t="shared" si="2"/>
        <v>-258373</v>
      </c>
      <c r="N340" s="58" t="s">
        <v>20</v>
      </c>
      <c r="O340" s="58" t="s">
        <v>20</v>
      </c>
      <c r="P340" s="65"/>
      <c r="Q340" s="65"/>
      <c r="R340" s="65"/>
      <c r="S340" s="65"/>
      <c r="T340" s="65"/>
      <c r="U340" s="65"/>
      <c r="V340" s="65"/>
      <c r="W340" s="65"/>
      <c r="X340" s="65"/>
      <c r="Y340" s="65"/>
      <c r="Z340" s="65"/>
      <c r="AA340" s="65"/>
      <c r="AB340" s="65"/>
    </row>
    <row r="341" ht="22.5" customHeight="1">
      <c r="A341" s="58">
        <v>340.0</v>
      </c>
      <c r="B341" s="58" t="s">
        <v>709</v>
      </c>
      <c r="C341" s="58" t="s">
        <v>32</v>
      </c>
      <c r="D341" s="58" t="s">
        <v>710</v>
      </c>
      <c r="E341" s="58" t="s">
        <v>693</v>
      </c>
      <c r="F341" s="66">
        <v>245000.0</v>
      </c>
      <c r="G341" s="66">
        <v>0.0</v>
      </c>
      <c r="H341" s="61">
        <f>'340'!B4</f>
        <v>15862</v>
      </c>
      <c r="I341" s="71">
        <f t="shared" si="1"/>
        <v>15862</v>
      </c>
      <c r="J341" s="63">
        <v>45658.0</v>
      </c>
      <c r="K341" s="64"/>
      <c r="L341" s="58" t="s">
        <v>346</v>
      </c>
      <c r="M341" s="64">
        <f t="shared" si="2"/>
        <v>-260862</v>
      </c>
      <c r="N341" s="58" t="s">
        <v>20</v>
      </c>
      <c r="O341" s="58" t="s">
        <v>20</v>
      </c>
      <c r="P341" s="65"/>
      <c r="Q341" s="65"/>
      <c r="R341" s="65"/>
      <c r="S341" s="65"/>
      <c r="T341" s="65"/>
      <c r="U341" s="65"/>
      <c r="V341" s="65"/>
      <c r="W341" s="65"/>
      <c r="X341" s="65"/>
      <c r="Y341" s="65"/>
      <c r="Z341" s="65"/>
      <c r="AA341" s="65"/>
      <c r="AB341" s="65"/>
    </row>
    <row r="342" ht="22.5" customHeight="1">
      <c r="A342" s="58">
        <v>341.0</v>
      </c>
      <c r="B342" s="58" t="s">
        <v>711</v>
      </c>
      <c r="C342" s="58" t="s">
        <v>16</v>
      </c>
      <c r="D342" s="58" t="s">
        <v>712</v>
      </c>
      <c r="E342" s="58" t="s">
        <v>713</v>
      </c>
      <c r="F342" s="66">
        <v>150000.0</v>
      </c>
      <c r="G342" s="66">
        <v>0.0</v>
      </c>
      <c r="H342" s="61">
        <f>'341'!B4</f>
        <v>32443.4</v>
      </c>
      <c r="I342" s="71">
        <f t="shared" si="1"/>
        <v>32443.4</v>
      </c>
      <c r="J342" s="63">
        <v>45658.0</v>
      </c>
      <c r="K342" s="64"/>
      <c r="L342" s="58" t="s">
        <v>141</v>
      </c>
      <c r="M342" s="64">
        <f t="shared" si="2"/>
        <v>-182443.4</v>
      </c>
      <c r="N342" s="58" t="s">
        <v>20</v>
      </c>
      <c r="O342" s="58" t="s">
        <v>20</v>
      </c>
      <c r="P342" s="65"/>
      <c r="Q342" s="65"/>
      <c r="R342" s="65"/>
      <c r="S342" s="65"/>
      <c r="T342" s="65"/>
      <c r="U342" s="65"/>
      <c r="V342" s="65"/>
      <c r="W342" s="65"/>
      <c r="X342" s="65"/>
      <c r="Y342" s="65"/>
      <c r="Z342" s="65"/>
      <c r="AA342" s="65"/>
      <c r="AB342" s="65"/>
    </row>
    <row r="343" ht="22.5" customHeight="1">
      <c r="A343" s="58">
        <v>342.0</v>
      </c>
      <c r="B343" s="58" t="s">
        <v>714</v>
      </c>
      <c r="C343" s="58" t="s">
        <v>16</v>
      </c>
      <c r="D343" s="58" t="s">
        <v>715</v>
      </c>
      <c r="E343" s="58" t="s">
        <v>704</v>
      </c>
      <c r="F343" s="66">
        <v>354500.0</v>
      </c>
      <c r="G343" s="66">
        <v>29023.0</v>
      </c>
      <c r="H343" s="61">
        <f>'342'!B4</f>
        <v>20074</v>
      </c>
      <c r="I343" s="71">
        <f t="shared" si="1"/>
        <v>49097</v>
      </c>
      <c r="J343" s="63">
        <v>45658.0</v>
      </c>
      <c r="K343" s="64"/>
      <c r="L343" s="58" t="s">
        <v>122</v>
      </c>
      <c r="M343" s="64">
        <f t="shared" si="2"/>
        <v>-403597</v>
      </c>
      <c r="N343" s="58" t="s">
        <v>20</v>
      </c>
      <c r="O343" s="58" t="s">
        <v>20</v>
      </c>
      <c r="P343" s="65"/>
      <c r="Q343" s="65"/>
      <c r="R343" s="65"/>
      <c r="S343" s="65"/>
      <c r="T343" s="65"/>
      <c r="U343" s="65"/>
      <c r="V343" s="65"/>
      <c r="W343" s="65"/>
      <c r="X343" s="65"/>
      <c r="Y343" s="65"/>
      <c r="Z343" s="65"/>
      <c r="AA343" s="65"/>
      <c r="AB343" s="65"/>
    </row>
    <row r="344" ht="22.5" customHeight="1">
      <c r="A344" s="58">
        <v>343.0</v>
      </c>
      <c r="B344" s="58" t="s">
        <v>716</v>
      </c>
      <c r="C344" s="58" t="s">
        <v>24</v>
      </c>
      <c r="D344" s="58" t="s">
        <v>717</v>
      </c>
      <c r="E344" s="58" t="s">
        <v>690</v>
      </c>
      <c r="F344" s="66">
        <v>427100.0</v>
      </c>
      <c r="G344" s="66">
        <v>0.0</v>
      </c>
      <c r="H344" s="61">
        <f>'343'!B4</f>
        <v>17325</v>
      </c>
      <c r="I344" s="71">
        <f t="shared" si="1"/>
        <v>17325</v>
      </c>
      <c r="J344" s="63">
        <v>45658.0</v>
      </c>
      <c r="K344" s="64"/>
      <c r="L344" s="58" t="s">
        <v>448</v>
      </c>
      <c r="M344" s="64">
        <f t="shared" si="2"/>
        <v>-444425</v>
      </c>
      <c r="N344" s="58" t="s">
        <v>20</v>
      </c>
      <c r="O344" s="58" t="s">
        <v>20</v>
      </c>
      <c r="P344" s="65"/>
      <c r="Q344" s="65"/>
      <c r="R344" s="65"/>
      <c r="S344" s="65"/>
      <c r="T344" s="65"/>
      <c r="U344" s="65"/>
      <c r="V344" s="65"/>
      <c r="W344" s="65"/>
      <c r="X344" s="65"/>
      <c r="Y344" s="65"/>
      <c r="Z344" s="65"/>
      <c r="AA344" s="65"/>
      <c r="AB344" s="65"/>
    </row>
    <row r="345" ht="22.5" customHeight="1">
      <c r="A345" s="58">
        <v>344.0</v>
      </c>
      <c r="B345" s="58" t="s">
        <v>718</v>
      </c>
      <c r="C345" s="58" t="s">
        <v>32</v>
      </c>
      <c r="D345" s="58" t="s">
        <v>719</v>
      </c>
      <c r="E345" s="58" t="s">
        <v>693</v>
      </c>
      <c r="F345" s="66">
        <v>320000.0</v>
      </c>
      <c r="G345" s="66">
        <v>4700.0</v>
      </c>
      <c r="H345" s="61">
        <f>'344'!B4</f>
        <v>35074</v>
      </c>
      <c r="I345" s="71">
        <f t="shared" si="1"/>
        <v>39774</v>
      </c>
      <c r="J345" s="63">
        <v>45658.0</v>
      </c>
      <c r="K345" s="64"/>
      <c r="L345" s="58" t="s">
        <v>720</v>
      </c>
      <c r="M345" s="64">
        <f t="shared" si="2"/>
        <v>-359774</v>
      </c>
      <c r="N345" s="58" t="s">
        <v>20</v>
      </c>
      <c r="O345" s="58" t="s">
        <v>20</v>
      </c>
      <c r="P345" s="65"/>
      <c r="Q345" s="65"/>
      <c r="R345" s="65"/>
      <c r="S345" s="65"/>
      <c r="T345" s="65"/>
      <c r="U345" s="65"/>
      <c r="V345" s="65"/>
      <c r="W345" s="65"/>
      <c r="X345" s="65"/>
      <c r="Y345" s="65"/>
      <c r="Z345" s="65"/>
      <c r="AA345" s="65"/>
      <c r="AB345" s="65"/>
    </row>
    <row r="346" ht="22.5" customHeight="1">
      <c r="A346" s="58">
        <v>345.0</v>
      </c>
      <c r="B346" s="58" t="s">
        <v>721</v>
      </c>
      <c r="C346" s="58" t="s">
        <v>32</v>
      </c>
      <c r="D346" s="58" t="s">
        <v>722</v>
      </c>
      <c r="E346" s="58" t="s">
        <v>723</v>
      </c>
      <c r="F346" s="66">
        <v>305500.0</v>
      </c>
      <c r="G346" s="66">
        <v>3500.0</v>
      </c>
      <c r="H346" s="61">
        <f>'345'!B4</f>
        <v>16764</v>
      </c>
      <c r="I346" s="71">
        <f t="shared" si="1"/>
        <v>20264</v>
      </c>
      <c r="J346" s="63">
        <v>45658.0</v>
      </c>
      <c r="K346" s="64"/>
      <c r="L346" s="58" t="s">
        <v>348</v>
      </c>
      <c r="M346" s="64">
        <f t="shared" si="2"/>
        <v>-325764</v>
      </c>
      <c r="N346" s="58" t="s">
        <v>20</v>
      </c>
      <c r="O346" s="58" t="s">
        <v>20</v>
      </c>
      <c r="P346" s="65"/>
      <c r="Q346" s="65"/>
      <c r="R346" s="65"/>
      <c r="S346" s="65"/>
      <c r="T346" s="65"/>
      <c r="U346" s="65"/>
      <c r="V346" s="65"/>
      <c r="W346" s="65"/>
      <c r="X346" s="65"/>
      <c r="Y346" s="65"/>
      <c r="Z346" s="65"/>
      <c r="AA346" s="65"/>
      <c r="AB346" s="65"/>
    </row>
    <row r="347" ht="22.5" customHeight="1">
      <c r="A347" s="58">
        <v>346.0</v>
      </c>
      <c r="B347" s="58" t="s">
        <v>724</v>
      </c>
      <c r="C347" s="58" t="s">
        <v>16</v>
      </c>
      <c r="D347" s="60"/>
      <c r="E347" s="60"/>
      <c r="F347" s="61"/>
      <c r="G347" s="61"/>
      <c r="H347" s="61"/>
      <c r="I347" s="71">
        <f t="shared" si="1"/>
        <v>0</v>
      </c>
      <c r="J347" s="63">
        <v>45658.0</v>
      </c>
      <c r="K347" s="64"/>
      <c r="L347" s="67"/>
      <c r="M347" s="64">
        <f t="shared" si="2"/>
        <v>0</v>
      </c>
      <c r="N347" s="58" t="s">
        <v>20</v>
      </c>
      <c r="O347" s="58" t="s">
        <v>20</v>
      </c>
      <c r="P347" s="65"/>
      <c r="Q347" s="65"/>
      <c r="R347" s="65"/>
      <c r="S347" s="65"/>
      <c r="T347" s="65"/>
      <c r="U347" s="65"/>
      <c r="V347" s="65"/>
      <c r="W347" s="65"/>
      <c r="X347" s="65"/>
      <c r="Y347" s="65"/>
      <c r="Z347" s="65"/>
      <c r="AA347" s="65"/>
      <c r="AB347" s="65"/>
    </row>
    <row r="348" ht="22.5" customHeight="1">
      <c r="A348" s="58">
        <v>347.0</v>
      </c>
      <c r="B348" s="58" t="s">
        <v>725</v>
      </c>
      <c r="C348" s="58" t="s">
        <v>24</v>
      </c>
      <c r="D348" s="58" t="s">
        <v>726</v>
      </c>
      <c r="E348" s="58" t="s">
        <v>723</v>
      </c>
      <c r="F348" s="66">
        <v>230000.0</v>
      </c>
      <c r="G348" s="66">
        <v>0.0</v>
      </c>
      <c r="H348" s="61"/>
      <c r="I348" s="71">
        <f t="shared" si="1"/>
        <v>0</v>
      </c>
      <c r="J348" s="63">
        <v>45658.0</v>
      </c>
      <c r="K348" s="64"/>
      <c r="L348" s="58" t="s">
        <v>348</v>
      </c>
      <c r="M348" s="64">
        <f t="shared" si="2"/>
        <v>-230000</v>
      </c>
      <c r="N348" s="58" t="s">
        <v>20</v>
      </c>
      <c r="O348" s="58" t="s">
        <v>20</v>
      </c>
      <c r="P348" s="65"/>
      <c r="Q348" s="65"/>
      <c r="R348" s="65"/>
      <c r="S348" s="65"/>
      <c r="T348" s="65"/>
      <c r="U348" s="65"/>
      <c r="V348" s="65"/>
      <c r="W348" s="65"/>
      <c r="X348" s="65"/>
      <c r="Y348" s="65"/>
      <c r="Z348" s="65"/>
      <c r="AA348" s="65"/>
      <c r="AB348" s="65"/>
    </row>
    <row r="349" ht="22.5" customHeight="1">
      <c r="A349" s="58">
        <v>348.0</v>
      </c>
      <c r="B349" s="58" t="s">
        <v>727</v>
      </c>
      <c r="C349" s="58" t="s">
        <v>43</v>
      </c>
      <c r="D349" s="58" t="s">
        <v>728</v>
      </c>
      <c r="E349" s="58" t="s">
        <v>643</v>
      </c>
      <c r="F349" s="66">
        <v>545000.0</v>
      </c>
      <c r="G349" s="66">
        <v>0.0</v>
      </c>
      <c r="H349" s="61"/>
      <c r="I349" s="71">
        <f t="shared" si="1"/>
        <v>0</v>
      </c>
      <c r="J349" s="63">
        <v>45658.0</v>
      </c>
      <c r="K349" s="64"/>
      <c r="L349" s="58" t="s">
        <v>77</v>
      </c>
      <c r="M349" s="64">
        <f t="shared" si="2"/>
        <v>-545000</v>
      </c>
      <c r="N349" s="58" t="s">
        <v>20</v>
      </c>
      <c r="O349" s="58" t="s">
        <v>20</v>
      </c>
      <c r="P349" s="65"/>
      <c r="Q349" s="65"/>
      <c r="R349" s="65"/>
      <c r="S349" s="65"/>
      <c r="T349" s="65"/>
      <c r="U349" s="65"/>
      <c r="V349" s="65"/>
      <c r="W349" s="65"/>
      <c r="X349" s="65"/>
      <c r="Y349" s="65"/>
      <c r="Z349" s="65"/>
      <c r="AA349" s="65"/>
      <c r="AB349" s="65"/>
    </row>
    <row r="350" ht="22.5" customHeight="1">
      <c r="A350" s="58">
        <v>349.0</v>
      </c>
      <c r="B350" s="58" t="s">
        <v>729</v>
      </c>
      <c r="C350" s="58" t="s">
        <v>16</v>
      </c>
      <c r="D350" s="58" t="s">
        <v>730</v>
      </c>
      <c r="E350" s="58" t="s">
        <v>723</v>
      </c>
      <c r="F350" s="66">
        <v>173000.0</v>
      </c>
      <c r="G350" s="66">
        <v>0.0</v>
      </c>
      <c r="H350" s="61"/>
      <c r="I350" s="71">
        <f t="shared" si="1"/>
        <v>0</v>
      </c>
      <c r="J350" s="63">
        <v>45658.0</v>
      </c>
      <c r="K350" s="64"/>
      <c r="L350" s="58" t="s">
        <v>348</v>
      </c>
      <c r="M350" s="64">
        <f t="shared" si="2"/>
        <v>-173000</v>
      </c>
      <c r="N350" s="58" t="s">
        <v>20</v>
      </c>
      <c r="O350" s="58" t="s">
        <v>20</v>
      </c>
      <c r="P350" s="65"/>
      <c r="Q350" s="65"/>
      <c r="R350" s="65"/>
      <c r="S350" s="65"/>
      <c r="T350" s="65"/>
      <c r="U350" s="65"/>
      <c r="V350" s="65"/>
      <c r="W350" s="65"/>
      <c r="X350" s="65"/>
      <c r="Y350" s="65"/>
      <c r="Z350" s="65"/>
      <c r="AA350" s="65"/>
      <c r="AB350" s="65"/>
    </row>
    <row r="351" ht="22.5" customHeight="1">
      <c r="A351" s="58">
        <v>350.0</v>
      </c>
      <c r="B351" s="58" t="s">
        <v>731</v>
      </c>
      <c r="C351" s="58" t="s">
        <v>16</v>
      </c>
      <c r="D351" s="58" t="s">
        <v>732</v>
      </c>
      <c r="E351" s="58" t="s">
        <v>733</v>
      </c>
      <c r="F351" s="66">
        <v>435000.0</v>
      </c>
      <c r="G351" s="66">
        <v>0.0</v>
      </c>
      <c r="H351" s="61"/>
      <c r="I351" s="71">
        <f t="shared" si="1"/>
        <v>0</v>
      </c>
      <c r="J351" s="63">
        <v>45658.0</v>
      </c>
      <c r="K351" s="64"/>
      <c r="L351" s="58" t="s">
        <v>59</v>
      </c>
      <c r="M351" s="64">
        <f t="shared" si="2"/>
        <v>-435000</v>
      </c>
      <c r="N351" s="58" t="s">
        <v>20</v>
      </c>
      <c r="O351" s="58" t="s">
        <v>20</v>
      </c>
      <c r="P351" s="65"/>
      <c r="Q351" s="65"/>
      <c r="R351" s="65"/>
      <c r="S351" s="65"/>
      <c r="T351" s="65"/>
      <c r="U351" s="65"/>
      <c r="V351" s="65"/>
      <c r="W351" s="65"/>
      <c r="X351" s="65"/>
      <c r="Y351" s="65"/>
      <c r="Z351" s="65"/>
      <c r="AA351" s="65"/>
      <c r="AB351" s="65"/>
    </row>
    <row r="352" ht="22.5" customHeight="1">
      <c r="A352" s="58">
        <v>351.0</v>
      </c>
      <c r="B352" s="58" t="s">
        <v>734</v>
      </c>
      <c r="C352" s="58" t="s">
        <v>24</v>
      </c>
      <c r="D352" s="58" t="s">
        <v>735</v>
      </c>
      <c r="E352" s="58" t="s">
        <v>736</v>
      </c>
      <c r="F352" s="66">
        <v>720000.0</v>
      </c>
      <c r="G352" s="66">
        <v>0.0</v>
      </c>
      <c r="H352" s="61"/>
      <c r="I352" s="71">
        <f t="shared" si="1"/>
        <v>0</v>
      </c>
      <c r="J352" s="63">
        <v>45658.0</v>
      </c>
      <c r="K352" s="64"/>
      <c r="L352" s="58" t="s">
        <v>88</v>
      </c>
      <c r="M352" s="64">
        <f t="shared" si="2"/>
        <v>-720000</v>
      </c>
      <c r="N352" s="58" t="s">
        <v>20</v>
      </c>
      <c r="O352" s="58" t="s">
        <v>20</v>
      </c>
      <c r="P352" s="65"/>
      <c r="Q352" s="65"/>
      <c r="R352" s="65"/>
      <c r="S352" s="65"/>
      <c r="T352" s="65"/>
      <c r="U352" s="65"/>
      <c r="V352" s="65"/>
      <c r="W352" s="65"/>
      <c r="X352" s="65"/>
      <c r="Y352" s="65"/>
      <c r="Z352" s="65"/>
      <c r="AA352" s="65"/>
      <c r="AB352" s="65"/>
    </row>
    <row r="353" ht="22.5" customHeight="1">
      <c r="A353" s="58">
        <v>352.0</v>
      </c>
      <c r="B353" s="58" t="s">
        <v>737</v>
      </c>
      <c r="C353" s="58" t="s">
        <v>32</v>
      </c>
      <c r="D353" s="58" t="s">
        <v>738</v>
      </c>
      <c r="E353" s="58" t="s">
        <v>739</v>
      </c>
      <c r="F353" s="66">
        <v>320000.0</v>
      </c>
      <c r="G353" s="66">
        <v>500.0</v>
      </c>
      <c r="H353" s="61"/>
      <c r="I353" s="71">
        <f t="shared" si="1"/>
        <v>500</v>
      </c>
      <c r="J353" s="63">
        <v>45658.0</v>
      </c>
      <c r="K353" s="64"/>
      <c r="L353" s="58" t="s">
        <v>720</v>
      </c>
      <c r="M353" s="64">
        <f t="shared" si="2"/>
        <v>-320500</v>
      </c>
      <c r="N353" s="58" t="s">
        <v>20</v>
      </c>
      <c r="O353" s="58" t="s">
        <v>20</v>
      </c>
      <c r="P353" s="65"/>
      <c r="Q353" s="65"/>
      <c r="R353" s="65"/>
      <c r="S353" s="65"/>
      <c r="T353" s="65"/>
      <c r="U353" s="65"/>
      <c r="V353" s="65"/>
      <c r="W353" s="65"/>
      <c r="X353" s="65"/>
      <c r="Y353" s="65"/>
      <c r="Z353" s="65"/>
      <c r="AA353" s="65"/>
      <c r="AB353" s="65"/>
    </row>
    <row r="354" ht="22.5" customHeight="1">
      <c r="A354" s="58">
        <v>353.0</v>
      </c>
      <c r="B354" s="58" t="s">
        <v>740</v>
      </c>
      <c r="C354" s="58" t="s">
        <v>43</v>
      </c>
      <c r="D354" s="58" t="s">
        <v>741</v>
      </c>
      <c r="E354" s="58" t="s">
        <v>643</v>
      </c>
      <c r="F354" s="66">
        <v>370000.0</v>
      </c>
      <c r="G354" s="66">
        <v>7850.0</v>
      </c>
      <c r="H354" s="61"/>
      <c r="I354" s="71">
        <f t="shared" si="1"/>
        <v>7850</v>
      </c>
      <c r="J354" s="63">
        <v>45658.0</v>
      </c>
      <c r="K354" s="64"/>
      <c r="L354" s="58" t="s">
        <v>367</v>
      </c>
      <c r="M354" s="64">
        <f t="shared" si="2"/>
        <v>-377850</v>
      </c>
      <c r="N354" s="58" t="s">
        <v>20</v>
      </c>
      <c r="O354" s="58" t="s">
        <v>20</v>
      </c>
      <c r="P354" s="65"/>
      <c r="Q354" s="65"/>
      <c r="R354" s="65"/>
      <c r="S354" s="65"/>
      <c r="T354" s="65"/>
      <c r="U354" s="65"/>
      <c r="V354" s="65"/>
      <c r="W354" s="65"/>
      <c r="X354" s="65"/>
      <c r="Y354" s="65"/>
      <c r="Z354" s="65"/>
      <c r="AA354" s="65"/>
      <c r="AB354" s="65"/>
    </row>
    <row r="355" ht="22.5" customHeight="1">
      <c r="A355" s="58">
        <v>354.0</v>
      </c>
      <c r="B355" s="58" t="s">
        <v>742</v>
      </c>
      <c r="C355" s="58" t="s">
        <v>16</v>
      </c>
      <c r="D355" s="58" t="s">
        <v>743</v>
      </c>
      <c r="E355" s="58" t="s">
        <v>744</v>
      </c>
      <c r="F355" s="66">
        <v>270000.0</v>
      </c>
      <c r="G355" s="66">
        <v>3770.0</v>
      </c>
      <c r="H355" s="61"/>
      <c r="I355" s="71">
        <f t="shared" si="1"/>
        <v>3770</v>
      </c>
      <c r="J355" s="63">
        <v>45658.0</v>
      </c>
      <c r="K355" s="64"/>
      <c r="L355" s="58" t="s">
        <v>745</v>
      </c>
      <c r="M355" s="64">
        <f t="shared" si="2"/>
        <v>-273770</v>
      </c>
      <c r="N355" s="58" t="s">
        <v>20</v>
      </c>
      <c r="O355" s="58" t="s">
        <v>20</v>
      </c>
      <c r="P355" s="65"/>
      <c r="Q355" s="65"/>
      <c r="R355" s="65"/>
      <c r="S355" s="65"/>
      <c r="T355" s="65"/>
      <c r="U355" s="65"/>
      <c r="V355" s="65"/>
      <c r="W355" s="65"/>
      <c r="X355" s="65"/>
      <c r="Y355" s="65"/>
      <c r="Z355" s="65"/>
      <c r="AA355" s="65"/>
      <c r="AB355" s="65"/>
    </row>
    <row r="356" ht="22.5" customHeight="1">
      <c r="A356" s="13"/>
      <c r="B356" s="13"/>
      <c r="C356" s="13"/>
      <c r="D356" s="14"/>
      <c r="E356" s="14"/>
      <c r="F356" s="15"/>
      <c r="G356" s="15"/>
      <c r="H356" s="15"/>
      <c r="I356" s="73">
        <f t="shared" si="1"/>
        <v>0</v>
      </c>
      <c r="J356" s="14"/>
      <c r="K356" s="18"/>
      <c r="L356" s="19"/>
      <c r="M356" s="18">
        <f t="shared" si="2"/>
        <v>0</v>
      </c>
      <c r="N356" s="19"/>
      <c r="O356" s="19"/>
    </row>
    <row r="357" ht="22.5" customHeight="1">
      <c r="A357" s="13"/>
      <c r="B357" s="13"/>
      <c r="C357" s="13"/>
      <c r="D357" s="14"/>
      <c r="E357" s="14"/>
      <c r="F357" s="15"/>
      <c r="G357" s="15"/>
      <c r="H357" s="15"/>
      <c r="I357" s="73">
        <f t="shared" si="1"/>
        <v>0</v>
      </c>
      <c r="J357" s="14"/>
      <c r="K357" s="18"/>
      <c r="L357" s="19"/>
      <c r="M357" s="18">
        <f t="shared" si="2"/>
        <v>0</v>
      </c>
      <c r="N357" s="19"/>
      <c r="O357" s="19"/>
    </row>
    <row r="358" ht="22.5" customHeight="1">
      <c r="A358" s="13"/>
      <c r="B358" s="13"/>
      <c r="C358" s="13"/>
      <c r="D358" s="14"/>
      <c r="E358" s="14"/>
      <c r="F358" s="15"/>
      <c r="G358" s="15"/>
      <c r="H358" s="15"/>
      <c r="I358" s="73">
        <f t="shared" si="1"/>
        <v>0</v>
      </c>
      <c r="J358" s="14"/>
      <c r="K358" s="18"/>
      <c r="L358" s="19"/>
      <c r="M358" s="18">
        <f t="shared" si="2"/>
        <v>0</v>
      </c>
      <c r="N358" s="19"/>
      <c r="O358" s="19"/>
    </row>
    <row r="359" ht="22.5" customHeight="1">
      <c r="A359" s="13"/>
      <c r="B359" s="13"/>
      <c r="C359" s="13"/>
      <c r="D359" s="14"/>
      <c r="E359" s="14"/>
      <c r="F359" s="15"/>
      <c r="G359" s="15"/>
      <c r="H359" s="15"/>
      <c r="I359" s="73">
        <f t="shared" si="1"/>
        <v>0</v>
      </c>
      <c r="J359" s="14"/>
      <c r="K359" s="18"/>
      <c r="L359" s="19"/>
      <c r="M359" s="18">
        <f t="shared" si="2"/>
        <v>0</v>
      </c>
      <c r="N359" s="19"/>
      <c r="O359" s="19"/>
    </row>
    <row r="360" ht="22.5" customHeight="1">
      <c r="A360" s="13"/>
      <c r="B360" s="13"/>
      <c r="C360" s="13"/>
      <c r="D360" s="14"/>
      <c r="E360" s="14"/>
      <c r="F360" s="15"/>
      <c r="G360" s="15"/>
      <c r="H360" s="15"/>
      <c r="I360" s="73">
        <f t="shared" si="1"/>
        <v>0</v>
      </c>
      <c r="J360" s="14"/>
      <c r="K360" s="18"/>
      <c r="L360" s="19"/>
      <c r="M360" s="18">
        <f t="shared" si="2"/>
        <v>0</v>
      </c>
      <c r="N360" s="19"/>
      <c r="O360" s="19"/>
    </row>
    <row r="361" ht="22.5" customHeight="1">
      <c r="A361" s="13"/>
      <c r="B361" s="13"/>
      <c r="C361" s="13"/>
      <c r="D361" s="14"/>
      <c r="E361" s="14"/>
      <c r="F361" s="15"/>
      <c r="G361" s="15"/>
      <c r="H361" s="15"/>
      <c r="I361" s="73">
        <f t="shared" si="1"/>
        <v>0</v>
      </c>
      <c r="J361" s="14"/>
      <c r="K361" s="18"/>
      <c r="L361" s="19"/>
      <c r="M361" s="18">
        <f t="shared" si="2"/>
        <v>0</v>
      </c>
      <c r="N361" s="19"/>
      <c r="O361" s="19"/>
    </row>
    <row r="362" ht="22.5" customHeight="1">
      <c r="A362" s="13"/>
      <c r="B362" s="13"/>
      <c r="C362" s="13"/>
      <c r="D362" s="14"/>
      <c r="E362" s="14"/>
      <c r="F362" s="15"/>
      <c r="G362" s="15"/>
      <c r="H362" s="15"/>
      <c r="I362" s="73">
        <f t="shared" si="1"/>
        <v>0</v>
      </c>
      <c r="J362" s="14"/>
      <c r="K362" s="18"/>
      <c r="L362" s="19"/>
      <c r="M362" s="18">
        <f t="shared" si="2"/>
        <v>0</v>
      </c>
      <c r="N362" s="19"/>
      <c r="O362" s="19"/>
    </row>
    <row r="363" ht="22.5" customHeight="1">
      <c r="A363" s="13"/>
      <c r="B363" s="13"/>
      <c r="C363" s="13"/>
      <c r="D363" s="14"/>
      <c r="E363" s="14"/>
      <c r="F363" s="15"/>
      <c r="G363" s="15"/>
      <c r="H363" s="15"/>
      <c r="I363" s="73">
        <f t="shared" si="1"/>
        <v>0</v>
      </c>
      <c r="J363" s="14"/>
      <c r="K363" s="18"/>
      <c r="L363" s="19"/>
      <c r="M363" s="18">
        <f t="shared" si="2"/>
        <v>0</v>
      </c>
      <c r="N363" s="19"/>
      <c r="O363" s="19"/>
    </row>
    <row r="364" ht="22.5" customHeight="1">
      <c r="A364" s="13"/>
      <c r="B364" s="13"/>
      <c r="C364" s="13"/>
      <c r="D364" s="14"/>
      <c r="E364" s="14"/>
      <c r="F364" s="15"/>
      <c r="G364" s="15"/>
      <c r="H364" s="15"/>
      <c r="I364" s="73">
        <f t="shared" si="1"/>
        <v>0</v>
      </c>
      <c r="J364" s="14"/>
      <c r="K364" s="18"/>
      <c r="L364" s="19"/>
      <c r="M364" s="18">
        <f t="shared" si="2"/>
        <v>0</v>
      </c>
      <c r="N364" s="19"/>
      <c r="O364" s="19"/>
    </row>
    <row r="365" ht="22.5" customHeight="1">
      <c r="A365" s="13"/>
      <c r="B365" s="13"/>
      <c r="C365" s="13"/>
      <c r="D365" s="14"/>
      <c r="E365" s="14"/>
      <c r="F365" s="15"/>
      <c r="G365" s="15"/>
      <c r="H365" s="15"/>
      <c r="I365" s="73">
        <f t="shared" si="1"/>
        <v>0</v>
      </c>
      <c r="J365" s="14"/>
      <c r="K365" s="18"/>
      <c r="L365" s="19"/>
      <c r="M365" s="18">
        <f t="shared" si="2"/>
        <v>0</v>
      </c>
      <c r="N365" s="19"/>
      <c r="O365" s="19"/>
    </row>
    <row r="366" ht="22.5" customHeight="1">
      <c r="A366" s="13"/>
      <c r="B366" s="13"/>
      <c r="C366" s="13"/>
      <c r="D366" s="14"/>
      <c r="E366" s="14"/>
      <c r="F366" s="15"/>
      <c r="G366" s="15"/>
      <c r="H366" s="15"/>
      <c r="I366" s="73">
        <f t="shared" si="1"/>
        <v>0</v>
      </c>
      <c r="J366" s="14"/>
      <c r="K366" s="18"/>
      <c r="L366" s="19"/>
      <c r="M366" s="18">
        <f t="shared" si="2"/>
        <v>0</v>
      </c>
      <c r="N366" s="19"/>
      <c r="O366" s="19"/>
    </row>
    <row r="367" ht="22.5" customHeight="1">
      <c r="A367" s="13"/>
      <c r="B367" s="13"/>
      <c r="C367" s="13"/>
      <c r="D367" s="14"/>
      <c r="E367" s="14"/>
      <c r="F367" s="15"/>
      <c r="G367" s="15"/>
      <c r="H367" s="15"/>
      <c r="I367" s="73">
        <f t="shared" si="1"/>
        <v>0</v>
      </c>
      <c r="J367" s="14"/>
      <c r="K367" s="18"/>
      <c r="L367" s="19"/>
      <c r="M367" s="18">
        <f t="shared" si="2"/>
        <v>0</v>
      </c>
      <c r="N367" s="19"/>
      <c r="O367" s="19"/>
    </row>
    <row r="368" ht="22.5" customHeight="1">
      <c r="A368" s="13"/>
      <c r="B368" s="13"/>
      <c r="C368" s="13"/>
      <c r="D368" s="14"/>
      <c r="E368" s="14"/>
      <c r="F368" s="15"/>
      <c r="G368" s="15"/>
      <c r="H368" s="15"/>
      <c r="I368" s="73">
        <f t="shared" si="1"/>
        <v>0</v>
      </c>
      <c r="J368" s="14"/>
      <c r="K368" s="18"/>
      <c r="L368" s="19"/>
      <c r="M368" s="18">
        <f t="shared" si="2"/>
        <v>0</v>
      </c>
      <c r="N368" s="19"/>
      <c r="O368" s="19"/>
    </row>
    <row r="369" ht="22.5" customHeight="1">
      <c r="A369" s="13"/>
      <c r="B369" s="13"/>
      <c r="C369" s="13"/>
      <c r="D369" s="14"/>
      <c r="E369" s="14"/>
      <c r="F369" s="15"/>
      <c r="G369" s="15"/>
      <c r="H369" s="15"/>
      <c r="I369" s="73">
        <f t="shared" si="1"/>
        <v>0</v>
      </c>
      <c r="J369" s="14"/>
      <c r="K369" s="18"/>
      <c r="L369" s="19"/>
      <c r="M369" s="18">
        <f t="shared" si="2"/>
        <v>0</v>
      </c>
      <c r="N369" s="19"/>
      <c r="O369" s="19"/>
    </row>
    <row r="370" ht="22.5" customHeight="1">
      <c r="A370" s="13"/>
      <c r="B370" s="13"/>
      <c r="C370" s="13"/>
      <c r="D370" s="14"/>
      <c r="E370" s="14"/>
      <c r="F370" s="15"/>
      <c r="G370" s="15"/>
      <c r="H370" s="15"/>
      <c r="I370" s="73">
        <f t="shared" si="1"/>
        <v>0</v>
      </c>
      <c r="J370" s="14"/>
      <c r="K370" s="18"/>
      <c r="L370" s="19"/>
      <c r="M370" s="18">
        <f t="shared" si="2"/>
        <v>0</v>
      </c>
      <c r="N370" s="19"/>
      <c r="O370" s="19"/>
    </row>
    <row r="371" ht="22.5" customHeight="1">
      <c r="A371" s="13"/>
      <c r="B371" s="13"/>
      <c r="C371" s="13"/>
      <c r="D371" s="14"/>
      <c r="E371" s="14"/>
      <c r="F371" s="15"/>
      <c r="G371" s="15"/>
      <c r="H371" s="15"/>
      <c r="I371" s="73">
        <f t="shared" si="1"/>
        <v>0</v>
      </c>
      <c r="J371" s="14"/>
      <c r="K371" s="18"/>
      <c r="L371" s="19"/>
      <c r="M371" s="18">
        <f t="shared" si="2"/>
        <v>0</v>
      </c>
      <c r="N371" s="19"/>
      <c r="O371" s="19"/>
    </row>
    <row r="372" ht="22.5" customHeight="1">
      <c r="A372" s="13"/>
      <c r="B372" s="13"/>
      <c r="C372" s="13"/>
      <c r="D372" s="14"/>
      <c r="E372" s="14"/>
      <c r="F372" s="15"/>
      <c r="G372" s="15"/>
      <c r="H372" s="15"/>
      <c r="I372" s="73">
        <f t="shared" si="1"/>
        <v>0</v>
      </c>
      <c r="J372" s="14"/>
      <c r="K372" s="18"/>
      <c r="L372" s="19"/>
      <c r="M372" s="18">
        <f t="shared" si="2"/>
        <v>0</v>
      </c>
      <c r="N372" s="19"/>
      <c r="O372" s="19"/>
    </row>
    <row r="373" ht="22.5" customHeight="1">
      <c r="A373" s="13"/>
      <c r="B373" s="13"/>
      <c r="C373" s="13"/>
      <c r="D373" s="14"/>
      <c r="E373" s="14"/>
      <c r="F373" s="15"/>
      <c r="G373" s="15"/>
      <c r="H373" s="15"/>
      <c r="I373" s="73">
        <f t="shared" si="1"/>
        <v>0</v>
      </c>
      <c r="J373" s="14"/>
      <c r="K373" s="18"/>
      <c r="L373" s="19"/>
      <c r="M373" s="18">
        <f t="shared" si="2"/>
        <v>0</v>
      </c>
      <c r="N373" s="19"/>
      <c r="O373" s="19"/>
    </row>
    <row r="374" ht="22.5" customHeight="1">
      <c r="A374" s="13"/>
      <c r="B374" s="13"/>
      <c r="C374" s="13"/>
      <c r="D374" s="14"/>
      <c r="E374" s="14"/>
      <c r="F374" s="15"/>
      <c r="G374" s="15"/>
      <c r="H374" s="15"/>
      <c r="I374" s="73">
        <f t="shared" si="1"/>
        <v>0</v>
      </c>
      <c r="J374" s="14"/>
      <c r="K374" s="18"/>
      <c r="L374" s="19"/>
      <c r="M374" s="18">
        <f t="shared" si="2"/>
        <v>0</v>
      </c>
      <c r="N374" s="19"/>
      <c r="O374" s="19"/>
    </row>
    <row r="375" ht="22.5" customHeight="1">
      <c r="A375" s="13"/>
      <c r="B375" s="13"/>
      <c r="C375" s="13"/>
      <c r="D375" s="14"/>
      <c r="E375" s="14"/>
      <c r="F375" s="15"/>
      <c r="G375" s="15"/>
      <c r="H375" s="15"/>
      <c r="I375" s="73">
        <f t="shared" si="1"/>
        <v>0</v>
      </c>
      <c r="J375" s="14"/>
      <c r="K375" s="18"/>
      <c r="L375" s="19"/>
      <c r="M375" s="18">
        <f t="shared" si="2"/>
        <v>0</v>
      </c>
      <c r="N375" s="19"/>
      <c r="O375" s="19"/>
    </row>
    <row r="376" ht="22.5" customHeight="1">
      <c r="A376" s="13"/>
      <c r="B376" s="13"/>
      <c r="C376" s="13"/>
      <c r="D376" s="14"/>
      <c r="E376" s="14"/>
      <c r="F376" s="15"/>
      <c r="G376" s="15"/>
      <c r="H376" s="15"/>
      <c r="I376" s="73">
        <f t="shared" si="1"/>
        <v>0</v>
      </c>
      <c r="J376" s="14"/>
      <c r="K376" s="18"/>
      <c r="L376" s="19"/>
      <c r="M376" s="18">
        <f t="shared" si="2"/>
        <v>0</v>
      </c>
      <c r="N376" s="19"/>
      <c r="O376" s="19"/>
    </row>
    <row r="377" ht="22.5" customHeight="1">
      <c r="A377" s="13"/>
      <c r="B377" s="13"/>
      <c r="C377" s="13"/>
      <c r="D377" s="14"/>
      <c r="E377" s="14"/>
      <c r="F377" s="15"/>
      <c r="G377" s="15"/>
      <c r="H377" s="15"/>
      <c r="I377" s="73">
        <f t="shared" si="1"/>
        <v>0</v>
      </c>
      <c r="J377" s="14"/>
      <c r="K377" s="18"/>
      <c r="L377" s="19"/>
      <c r="M377" s="18">
        <f t="shared" si="2"/>
        <v>0</v>
      </c>
      <c r="N377" s="19"/>
      <c r="O377" s="19"/>
    </row>
    <row r="378" ht="22.5" customHeight="1">
      <c r="A378" s="13"/>
      <c r="B378" s="13"/>
      <c r="C378" s="13"/>
      <c r="D378" s="14"/>
      <c r="E378" s="14"/>
      <c r="F378" s="15"/>
      <c r="G378" s="15"/>
      <c r="H378" s="15"/>
      <c r="I378" s="73">
        <f t="shared" si="1"/>
        <v>0</v>
      </c>
      <c r="J378" s="14"/>
      <c r="K378" s="18"/>
      <c r="L378" s="19"/>
      <c r="M378" s="18">
        <f t="shared" si="2"/>
        <v>0</v>
      </c>
      <c r="N378" s="19"/>
      <c r="O378" s="19"/>
    </row>
    <row r="379" ht="22.5" customHeight="1">
      <c r="A379" s="13"/>
      <c r="B379" s="13"/>
      <c r="C379" s="13"/>
      <c r="D379" s="14"/>
      <c r="E379" s="14"/>
      <c r="F379" s="15"/>
      <c r="G379" s="15"/>
      <c r="H379" s="15"/>
      <c r="I379" s="73">
        <f t="shared" si="1"/>
        <v>0</v>
      </c>
      <c r="J379" s="14"/>
      <c r="K379" s="18"/>
      <c r="L379" s="19"/>
      <c r="M379" s="18">
        <f t="shared" si="2"/>
        <v>0</v>
      </c>
      <c r="N379" s="19"/>
      <c r="O379" s="19"/>
    </row>
    <row r="380" ht="22.5" customHeight="1">
      <c r="A380" s="13"/>
      <c r="B380" s="13"/>
      <c r="C380" s="13"/>
      <c r="D380" s="14"/>
      <c r="E380" s="14"/>
      <c r="F380" s="15"/>
      <c r="G380" s="15"/>
      <c r="H380" s="15"/>
      <c r="I380" s="73">
        <f t="shared" si="1"/>
        <v>0</v>
      </c>
      <c r="J380" s="14"/>
      <c r="K380" s="18"/>
      <c r="L380" s="19"/>
      <c r="M380" s="18">
        <f t="shared" si="2"/>
        <v>0</v>
      </c>
      <c r="N380" s="19"/>
      <c r="O380" s="19"/>
    </row>
    <row r="381" ht="22.5" customHeight="1">
      <c r="A381" s="13"/>
      <c r="B381" s="13"/>
      <c r="C381" s="13"/>
      <c r="D381" s="14"/>
      <c r="E381" s="14"/>
      <c r="F381" s="15"/>
      <c r="G381" s="15"/>
      <c r="H381" s="15"/>
      <c r="I381" s="73">
        <f t="shared" si="1"/>
        <v>0</v>
      </c>
      <c r="J381" s="14"/>
      <c r="K381" s="18"/>
      <c r="L381" s="19"/>
      <c r="M381" s="18">
        <f t="shared" si="2"/>
        <v>0</v>
      </c>
      <c r="N381" s="19"/>
      <c r="O381" s="19"/>
    </row>
    <row r="382" ht="22.5" customHeight="1">
      <c r="A382" s="13"/>
      <c r="B382" s="13"/>
      <c r="C382" s="13"/>
      <c r="D382" s="14"/>
      <c r="E382" s="14"/>
      <c r="F382" s="15"/>
      <c r="G382" s="15"/>
      <c r="H382" s="15"/>
      <c r="I382" s="73">
        <f t="shared" si="1"/>
        <v>0</v>
      </c>
      <c r="J382" s="14"/>
      <c r="K382" s="18"/>
      <c r="L382" s="19"/>
      <c r="M382" s="18">
        <f t="shared" si="2"/>
        <v>0</v>
      </c>
      <c r="N382" s="19"/>
      <c r="O382" s="19"/>
    </row>
    <row r="383" ht="22.5" customHeight="1">
      <c r="A383" s="13"/>
      <c r="B383" s="13"/>
      <c r="C383" s="13"/>
      <c r="D383" s="14"/>
      <c r="E383" s="14"/>
      <c r="F383" s="15"/>
      <c r="G383" s="15"/>
      <c r="H383" s="15"/>
      <c r="I383" s="73">
        <f t="shared" si="1"/>
        <v>0</v>
      </c>
      <c r="J383" s="14"/>
      <c r="K383" s="18"/>
      <c r="L383" s="19"/>
      <c r="M383" s="18">
        <f t="shared" si="2"/>
        <v>0</v>
      </c>
      <c r="N383" s="19"/>
      <c r="O383" s="19"/>
    </row>
    <row r="384" ht="22.5" customHeight="1">
      <c r="A384" s="13"/>
      <c r="B384" s="13"/>
      <c r="C384" s="13"/>
      <c r="D384" s="14"/>
      <c r="E384" s="14"/>
      <c r="F384" s="15"/>
      <c r="G384" s="15"/>
      <c r="H384" s="15"/>
      <c r="I384" s="73">
        <f t="shared" si="1"/>
        <v>0</v>
      </c>
      <c r="J384" s="14"/>
      <c r="K384" s="18"/>
      <c r="L384" s="19"/>
      <c r="M384" s="18">
        <f t="shared" si="2"/>
        <v>0</v>
      </c>
      <c r="N384" s="19"/>
      <c r="O384" s="19"/>
    </row>
    <row r="385" ht="22.5" customHeight="1">
      <c r="A385" s="13"/>
      <c r="B385" s="13"/>
      <c r="C385" s="13"/>
      <c r="D385" s="14"/>
      <c r="E385" s="14"/>
      <c r="F385" s="15"/>
      <c r="G385" s="15"/>
      <c r="H385" s="15"/>
      <c r="I385" s="73">
        <f t="shared" si="1"/>
        <v>0</v>
      </c>
      <c r="J385" s="14"/>
      <c r="K385" s="18"/>
      <c r="L385" s="19"/>
      <c r="M385" s="18">
        <f t="shared" si="2"/>
        <v>0</v>
      </c>
      <c r="N385" s="19"/>
      <c r="O385" s="19"/>
    </row>
    <row r="386" ht="22.5" customHeight="1">
      <c r="A386" s="13"/>
      <c r="B386" s="13"/>
      <c r="C386" s="13"/>
      <c r="D386" s="14"/>
      <c r="E386" s="14"/>
      <c r="F386" s="15"/>
      <c r="G386" s="15"/>
      <c r="H386" s="15"/>
      <c r="I386" s="73">
        <f t="shared" si="1"/>
        <v>0</v>
      </c>
      <c r="J386" s="14"/>
      <c r="K386" s="18"/>
      <c r="L386" s="19"/>
      <c r="M386" s="18">
        <f t="shared" si="2"/>
        <v>0</v>
      </c>
      <c r="N386" s="19"/>
      <c r="O386" s="19"/>
    </row>
    <row r="387" ht="22.5" customHeight="1">
      <c r="A387" s="13"/>
      <c r="B387" s="13"/>
      <c r="C387" s="13"/>
      <c r="D387" s="14"/>
      <c r="E387" s="14"/>
      <c r="F387" s="15"/>
      <c r="G387" s="15"/>
      <c r="H387" s="15"/>
      <c r="I387" s="73">
        <f t="shared" si="1"/>
        <v>0</v>
      </c>
      <c r="J387" s="14"/>
      <c r="K387" s="18"/>
      <c r="L387" s="19"/>
      <c r="M387" s="18">
        <f t="shared" si="2"/>
        <v>0</v>
      </c>
      <c r="N387" s="19"/>
      <c r="O387" s="19"/>
    </row>
    <row r="388" ht="22.5" customHeight="1">
      <c r="A388" s="13"/>
      <c r="B388" s="13"/>
      <c r="C388" s="13"/>
      <c r="D388" s="14"/>
      <c r="E388" s="14"/>
      <c r="F388" s="15"/>
      <c r="G388" s="15"/>
      <c r="H388" s="15"/>
      <c r="I388" s="73">
        <f t="shared" si="1"/>
        <v>0</v>
      </c>
      <c r="J388" s="14"/>
      <c r="K388" s="18"/>
      <c r="L388" s="19"/>
      <c r="M388" s="18">
        <f t="shared" si="2"/>
        <v>0</v>
      </c>
      <c r="N388" s="19"/>
      <c r="O388" s="19"/>
    </row>
    <row r="389" ht="22.5" customHeight="1">
      <c r="A389" s="13"/>
      <c r="B389" s="13"/>
      <c r="C389" s="13"/>
      <c r="D389" s="14"/>
      <c r="E389" s="14"/>
      <c r="F389" s="15"/>
      <c r="G389" s="15"/>
      <c r="H389" s="15"/>
      <c r="I389" s="73">
        <f t="shared" si="1"/>
        <v>0</v>
      </c>
      <c r="J389" s="14"/>
      <c r="K389" s="18"/>
      <c r="L389" s="19"/>
      <c r="M389" s="18">
        <f t="shared" si="2"/>
        <v>0</v>
      </c>
      <c r="N389" s="19"/>
      <c r="O389" s="19"/>
    </row>
    <row r="390" ht="22.5" customHeight="1">
      <c r="A390" s="13"/>
      <c r="B390" s="13"/>
      <c r="C390" s="13"/>
      <c r="D390" s="14"/>
      <c r="E390" s="14"/>
      <c r="F390" s="15"/>
      <c r="G390" s="15"/>
      <c r="H390" s="15"/>
      <c r="I390" s="73">
        <f t="shared" si="1"/>
        <v>0</v>
      </c>
      <c r="J390" s="14"/>
      <c r="K390" s="18"/>
      <c r="L390" s="19"/>
      <c r="M390" s="18">
        <f t="shared" si="2"/>
        <v>0</v>
      </c>
      <c r="N390" s="19"/>
      <c r="O390" s="19"/>
    </row>
    <row r="391" ht="22.5" customHeight="1">
      <c r="A391" s="13"/>
      <c r="B391" s="13"/>
      <c r="C391" s="13"/>
      <c r="D391" s="14"/>
      <c r="E391" s="14"/>
      <c r="F391" s="15"/>
      <c r="G391" s="15"/>
      <c r="H391" s="15"/>
      <c r="I391" s="73">
        <f t="shared" si="1"/>
        <v>0</v>
      </c>
      <c r="J391" s="14"/>
      <c r="K391" s="18"/>
      <c r="L391" s="19"/>
      <c r="M391" s="18">
        <f t="shared" si="2"/>
        <v>0</v>
      </c>
      <c r="N391" s="19"/>
      <c r="O391" s="19"/>
    </row>
    <row r="392" ht="22.5" customHeight="1">
      <c r="A392" s="13"/>
      <c r="B392" s="13"/>
      <c r="C392" s="13"/>
      <c r="D392" s="14"/>
      <c r="E392" s="14"/>
      <c r="F392" s="15"/>
      <c r="G392" s="15"/>
      <c r="H392" s="15"/>
      <c r="I392" s="73">
        <f t="shared" si="1"/>
        <v>0</v>
      </c>
      <c r="J392" s="14"/>
      <c r="K392" s="18"/>
      <c r="L392" s="19"/>
      <c r="M392" s="18">
        <f t="shared" si="2"/>
        <v>0</v>
      </c>
      <c r="N392" s="19"/>
      <c r="O392" s="19"/>
    </row>
    <row r="393" ht="22.5" customHeight="1">
      <c r="A393" s="13"/>
      <c r="B393" s="13"/>
      <c r="C393" s="13"/>
      <c r="D393" s="14"/>
      <c r="E393" s="14"/>
      <c r="F393" s="15"/>
      <c r="G393" s="15"/>
      <c r="H393" s="15"/>
      <c r="I393" s="73">
        <f t="shared" si="1"/>
        <v>0</v>
      </c>
      <c r="J393" s="14"/>
      <c r="K393" s="18"/>
      <c r="L393" s="19"/>
      <c r="M393" s="18">
        <f t="shared" si="2"/>
        <v>0</v>
      </c>
      <c r="N393" s="19"/>
      <c r="O393" s="19"/>
    </row>
    <row r="394" ht="22.5" customHeight="1">
      <c r="A394" s="13"/>
      <c r="B394" s="13"/>
      <c r="C394" s="13"/>
      <c r="D394" s="14"/>
      <c r="E394" s="14"/>
      <c r="F394" s="15"/>
      <c r="G394" s="15"/>
      <c r="H394" s="15"/>
      <c r="I394" s="73">
        <f t="shared" si="1"/>
        <v>0</v>
      </c>
      <c r="J394" s="14"/>
      <c r="K394" s="18"/>
      <c r="L394" s="19"/>
      <c r="M394" s="18">
        <f t="shared" si="2"/>
        <v>0</v>
      </c>
      <c r="N394" s="19"/>
      <c r="O394" s="19"/>
    </row>
    <row r="395" ht="22.5" customHeight="1">
      <c r="A395" s="13"/>
      <c r="B395" s="13"/>
      <c r="C395" s="13"/>
      <c r="D395" s="14"/>
      <c r="E395" s="14"/>
      <c r="F395" s="15"/>
      <c r="G395" s="15"/>
      <c r="H395" s="15"/>
      <c r="I395" s="73">
        <f t="shared" si="1"/>
        <v>0</v>
      </c>
      <c r="J395" s="14"/>
      <c r="K395" s="18"/>
      <c r="L395" s="19"/>
      <c r="M395" s="18">
        <f t="shared" si="2"/>
        <v>0</v>
      </c>
      <c r="N395" s="19"/>
      <c r="O395" s="19"/>
    </row>
    <row r="396" ht="22.5" customHeight="1">
      <c r="A396" s="13"/>
      <c r="B396" s="13"/>
      <c r="C396" s="13"/>
      <c r="D396" s="14"/>
      <c r="E396" s="14"/>
      <c r="F396" s="15"/>
      <c r="G396" s="15"/>
      <c r="H396" s="15"/>
      <c r="I396" s="73">
        <f t="shared" si="1"/>
        <v>0</v>
      </c>
      <c r="J396" s="14"/>
      <c r="K396" s="18"/>
      <c r="L396" s="19"/>
      <c r="M396" s="18">
        <f t="shared" si="2"/>
        <v>0</v>
      </c>
      <c r="N396" s="19"/>
      <c r="O396" s="19"/>
    </row>
    <row r="397" ht="22.5" customHeight="1">
      <c r="A397" s="13"/>
      <c r="B397" s="13"/>
      <c r="C397" s="13"/>
      <c r="D397" s="14"/>
      <c r="E397" s="14"/>
      <c r="F397" s="15"/>
      <c r="G397" s="15"/>
      <c r="H397" s="15"/>
      <c r="I397" s="73">
        <f t="shared" si="1"/>
        <v>0</v>
      </c>
      <c r="J397" s="14"/>
      <c r="K397" s="18"/>
      <c r="L397" s="19"/>
      <c r="M397" s="18">
        <f t="shared" si="2"/>
        <v>0</v>
      </c>
      <c r="N397" s="19"/>
      <c r="O397" s="19"/>
    </row>
    <row r="398" ht="22.5" customHeight="1">
      <c r="A398" s="13"/>
      <c r="B398" s="13"/>
      <c r="C398" s="13"/>
      <c r="D398" s="14"/>
      <c r="E398" s="14"/>
      <c r="F398" s="15"/>
      <c r="G398" s="15"/>
      <c r="H398" s="15"/>
      <c r="I398" s="73">
        <f t="shared" si="1"/>
        <v>0</v>
      </c>
      <c r="J398" s="14"/>
      <c r="K398" s="18"/>
      <c r="L398" s="19"/>
      <c r="M398" s="18">
        <f t="shared" si="2"/>
        <v>0</v>
      </c>
      <c r="N398" s="19"/>
      <c r="O398" s="19"/>
    </row>
    <row r="399" ht="22.5" customHeight="1">
      <c r="A399" s="13"/>
      <c r="B399" s="13"/>
      <c r="C399" s="13"/>
      <c r="D399" s="14"/>
      <c r="E399" s="14"/>
      <c r="F399" s="15"/>
      <c r="G399" s="15"/>
      <c r="H399" s="15"/>
      <c r="I399" s="73">
        <f t="shared" si="1"/>
        <v>0</v>
      </c>
      <c r="J399" s="14"/>
      <c r="K399" s="18"/>
      <c r="L399" s="19"/>
      <c r="M399" s="18">
        <f t="shared" si="2"/>
        <v>0</v>
      </c>
      <c r="N399" s="19"/>
      <c r="O399" s="19"/>
    </row>
    <row r="400" ht="22.5" customHeight="1">
      <c r="A400" s="13"/>
      <c r="B400" s="13"/>
      <c r="C400" s="13"/>
      <c r="D400" s="14"/>
      <c r="E400" s="14"/>
      <c r="F400" s="15"/>
      <c r="G400" s="15"/>
      <c r="H400" s="15"/>
      <c r="I400" s="73">
        <f t="shared" si="1"/>
        <v>0</v>
      </c>
      <c r="J400" s="14"/>
      <c r="K400" s="18"/>
      <c r="L400" s="19"/>
      <c r="M400" s="18">
        <f t="shared" si="2"/>
        <v>0</v>
      </c>
      <c r="N400" s="19"/>
      <c r="O400" s="19"/>
    </row>
    <row r="401" ht="22.5" customHeight="1">
      <c r="A401" s="13"/>
      <c r="B401" s="13"/>
      <c r="C401" s="13"/>
      <c r="D401" s="14"/>
      <c r="E401" s="14"/>
      <c r="F401" s="15"/>
      <c r="G401" s="15"/>
      <c r="H401" s="15"/>
      <c r="I401" s="73">
        <f t="shared" si="1"/>
        <v>0</v>
      </c>
      <c r="J401" s="14"/>
      <c r="K401" s="18"/>
      <c r="L401" s="19"/>
      <c r="M401" s="18">
        <f t="shared" si="2"/>
        <v>0</v>
      </c>
      <c r="N401" s="19"/>
      <c r="O401" s="19"/>
    </row>
    <row r="402" ht="22.5" customHeight="1">
      <c r="A402" s="13"/>
      <c r="B402" s="13"/>
      <c r="C402" s="13"/>
      <c r="D402" s="14"/>
      <c r="E402" s="14"/>
      <c r="F402" s="15"/>
      <c r="G402" s="15"/>
      <c r="H402" s="15"/>
      <c r="I402" s="73">
        <f t="shared" si="1"/>
        <v>0</v>
      </c>
      <c r="J402" s="14"/>
      <c r="K402" s="18"/>
      <c r="L402" s="19"/>
      <c r="M402" s="18">
        <f t="shared" si="2"/>
        <v>0</v>
      </c>
      <c r="N402" s="19"/>
      <c r="O402" s="19"/>
    </row>
    <row r="403" ht="22.5" customHeight="1">
      <c r="A403" s="13"/>
      <c r="B403" s="13"/>
      <c r="C403" s="13"/>
      <c r="D403" s="14"/>
      <c r="E403" s="14"/>
      <c r="F403" s="15"/>
      <c r="G403" s="15"/>
      <c r="H403" s="15"/>
      <c r="I403" s="73">
        <f t="shared" si="1"/>
        <v>0</v>
      </c>
      <c r="J403" s="14"/>
      <c r="K403" s="18"/>
      <c r="L403" s="19"/>
      <c r="M403" s="18">
        <f t="shared" si="2"/>
        <v>0</v>
      </c>
      <c r="N403" s="19"/>
      <c r="O403" s="19"/>
    </row>
    <row r="404" ht="22.5" customHeight="1">
      <c r="A404" s="13"/>
      <c r="B404" s="13"/>
      <c r="C404" s="13"/>
      <c r="D404" s="14"/>
      <c r="E404" s="14"/>
      <c r="F404" s="15"/>
      <c r="G404" s="15"/>
      <c r="H404" s="15"/>
      <c r="I404" s="73">
        <f t="shared" si="1"/>
        <v>0</v>
      </c>
      <c r="J404" s="14"/>
      <c r="K404" s="18"/>
      <c r="L404" s="19"/>
      <c r="M404" s="18">
        <f t="shared" si="2"/>
        <v>0</v>
      </c>
      <c r="N404" s="19"/>
      <c r="O404" s="19"/>
    </row>
    <row r="405" ht="22.5" customHeight="1">
      <c r="A405" s="13"/>
      <c r="B405" s="13"/>
      <c r="C405" s="13"/>
      <c r="D405" s="14"/>
      <c r="E405" s="14"/>
      <c r="F405" s="15"/>
      <c r="G405" s="15"/>
      <c r="H405" s="15"/>
      <c r="I405" s="73">
        <f t="shared" si="1"/>
        <v>0</v>
      </c>
      <c r="J405" s="14"/>
      <c r="K405" s="18"/>
      <c r="L405" s="19"/>
      <c r="M405" s="18">
        <f t="shared" si="2"/>
        <v>0</v>
      </c>
      <c r="N405" s="19"/>
      <c r="O405" s="19"/>
    </row>
    <row r="406" ht="22.5" customHeight="1">
      <c r="A406" s="13"/>
      <c r="B406" s="13"/>
      <c r="C406" s="13"/>
      <c r="D406" s="14"/>
      <c r="E406" s="14"/>
      <c r="F406" s="15"/>
      <c r="G406" s="15"/>
      <c r="H406" s="15"/>
      <c r="I406" s="73">
        <f t="shared" si="1"/>
        <v>0</v>
      </c>
      <c r="J406" s="14"/>
      <c r="K406" s="18"/>
      <c r="L406" s="19"/>
      <c r="M406" s="18">
        <f t="shared" si="2"/>
        <v>0</v>
      </c>
      <c r="N406" s="19"/>
      <c r="O406" s="19"/>
    </row>
    <row r="407" ht="22.5" customHeight="1">
      <c r="A407" s="13"/>
      <c r="B407" s="13"/>
      <c r="C407" s="13"/>
      <c r="D407" s="14"/>
      <c r="E407" s="14"/>
      <c r="F407" s="15"/>
      <c r="G407" s="15"/>
      <c r="H407" s="15"/>
      <c r="I407" s="73">
        <f t="shared" si="1"/>
        <v>0</v>
      </c>
      <c r="J407" s="14"/>
      <c r="K407" s="18"/>
      <c r="L407" s="19"/>
      <c r="M407" s="18">
        <f t="shared" si="2"/>
        <v>0</v>
      </c>
      <c r="N407" s="19"/>
      <c r="O407" s="19"/>
    </row>
    <row r="408" ht="22.5" customHeight="1">
      <c r="A408" s="13"/>
      <c r="B408" s="13"/>
      <c r="C408" s="13"/>
      <c r="D408" s="14"/>
      <c r="E408" s="14"/>
      <c r="F408" s="15"/>
      <c r="G408" s="15"/>
      <c r="H408" s="15"/>
      <c r="I408" s="73">
        <f t="shared" si="1"/>
        <v>0</v>
      </c>
      <c r="J408" s="14"/>
      <c r="K408" s="18"/>
      <c r="L408" s="19"/>
      <c r="M408" s="18">
        <f t="shared" si="2"/>
        <v>0</v>
      </c>
      <c r="N408" s="19"/>
      <c r="O408" s="19"/>
    </row>
    <row r="409" ht="22.5" customHeight="1">
      <c r="A409" s="13"/>
      <c r="B409" s="13"/>
      <c r="C409" s="13"/>
      <c r="D409" s="14"/>
      <c r="E409" s="14"/>
      <c r="F409" s="15"/>
      <c r="G409" s="15"/>
      <c r="H409" s="15"/>
      <c r="I409" s="73">
        <f t="shared" si="1"/>
        <v>0</v>
      </c>
      <c r="J409" s="14"/>
      <c r="K409" s="18"/>
      <c r="L409" s="19"/>
      <c r="M409" s="18">
        <f t="shared" si="2"/>
        <v>0</v>
      </c>
      <c r="N409" s="19"/>
      <c r="O409" s="19"/>
    </row>
    <row r="410" ht="22.5" customHeight="1">
      <c r="A410" s="13"/>
      <c r="B410" s="13"/>
      <c r="C410" s="13"/>
      <c r="D410" s="14"/>
      <c r="E410" s="14"/>
      <c r="F410" s="15"/>
      <c r="G410" s="15"/>
      <c r="H410" s="15"/>
      <c r="I410" s="73">
        <f t="shared" si="1"/>
        <v>0</v>
      </c>
      <c r="J410" s="14"/>
      <c r="K410" s="18"/>
      <c r="L410" s="19"/>
      <c r="M410" s="18">
        <f t="shared" si="2"/>
        <v>0</v>
      </c>
      <c r="N410" s="19"/>
      <c r="O410" s="19"/>
    </row>
    <row r="411" ht="22.5" customHeight="1">
      <c r="A411" s="13"/>
      <c r="B411" s="13"/>
      <c r="C411" s="13"/>
      <c r="D411" s="14"/>
      <c r="E411" s="14"/>
      <c r="F411" s="15"/>
      <c r="G411" s="15"/>
      <c r="H411" s="15"/>
      <c r="I411" s="73">
        <f t="shared" si="1"/>
        <v>0</v>
      </c>
      <c r="J411" s="14"/>
      <c r="K411" s="18"/>
      <c r="L411" s="19"/>
      <c r="M411" s="18">
        <f t="shared" si="2"/>
        <v>0</v>
      </c>
      <c r="N411" s="19"/>
      <c r="O411" s="19"/>
    </row>
    <row r="412" ht="22.5" customHeight="1">
      <c r="A412" s="13"/>
      <c r="B412" s="13"/>
      <c r="C412" s="13"/>
      <c r="D412" s="14"/>
      <c r="E412" s="14"/>
      <c r="F412" s="15"/>
      <c r="G412" s="15"/>
      <c r="H412" s="15"/>
      <c r="I412" s="73">
        <f t="shared" si="1"/>
        <v>0</v>
      </c>
      <c r="J412" s="14"/>
      <c r="K412" s="18"/>
      <c r="L412" s="19"/>
      <c r="M412" s="18">
        <f t="shared" si="2"/>
        <v>0</v>
      </c>
      <c r="N412" s="19"/>
      <c r="O412" s="19"/>
    </row>
    <row r="413" ht="22.5" customHeight="1">
      <c r="A413" s="13"/>
      <c r="B413" s="13"/>
      <c r="C413" s="13"/>
      <c r="D413" s="14"/>
      <c r="E413" s="14"/>
      <c r="F413" s="15"/>
      <c r="G413" s="15"/>
      <c r="H413" s="15"/>
      <c r="I413" s="73">
        <f t="shared" si="1"/>
        <v>0</v>
      </c>
      <c r="J413" s="14"/>
      <c r="K413" s="18"/>
      <c r="L413" s="19"/>
      <c r="M413" s="18">
        <f t="shared" si="2"/>
        <v>0</v>
      </c>
      <c r="N413" s="19"/>
      <c r="O413" s="19"/>
    </row>
    <row r="414" ht="22.5" customHeight="1">
      <c r="A414" s="13"/>
      <c r="B414" s="13"/>
      <c r="C414" s="13"/>
      <c r="D414" s="14"/>
      <c r="E414" s="14"/>
      <c r="F414" s="15"/>
      <c r="G414" s="15"/>
      <c r="H414" s="15"/>
      <c r="I414" s="73">
        <f t="shared" si="1"/>
        <v>0</v>
      </c>
      <c r="J414" s="14"/>
      <c r="K414" s="18"/>
      <c r="L414" s="19"/>
      <c r="M414" s="18">
        <f t="shared" si="2"/>
        <v>0</v>
      </c>
      <c r="N414" s="19"/>
      <c r="O414" s="19"/>
    </row>
    <row r="415" ht="22.5" customHeight="1">
      <c r="A415" s="13"/>
      <c r="B415" s="13"/>
      <c r="C415" s="13"/>
      <c r="D415" s="14"/>
      <c r="E415" s="14"/>
      <c r="F415" s="15"/>
      <c r="G415" s="15"/>
      <c r="H415" s="15"/>
      <c r="I415" s="73">
        <f t="shared" si="1"/>
        <v>0</v>
      </c>
      <c r="J415" s="14"/>
      <c r="K415" s="18"/>
      <c r="L415" s="19"/>
      <c r="M415" s="18">
        <f t="shared" si="2"/>
        <v>0</v>
      </c>
      <c r="N415" s="19"/>
      <c r="O415" s="19"/>
    </row>
    <row r="416" ht="22.5" customHeight="1">
      <c r="A416" s="13"/>
      <c r="B416" s="13"/>
      <c r="C416" s="13"/>
      <c r="D416" s="14"/>
      <c r="E416" s="14"/>
      <c r="F416" s="15"/>
      <c r="G416" s="15"/>
      <c r="H416" s="15"/>
      <c r="I416" s="73">
        <f t="shared" si="1"/>
        <v>0</v>
      </c>
      <c r="J416" s="14"/>
      <c r="K416" s="18"/>
      <c r="L416" s="19"/>
      <c r="M416" s="18">
        <f t="shared" si="2"/>
        <v>0</v>
      </c>
      <c r="N416" s="19"/>
      <c r="O416" s="19"/>
    </row>
    <row r="417" ht="22.5" customHeight="1">
      <c r="A417" s="13"/>
      <c r="B417" s="13"/>
      <c r="C417" s="13"/>
      <c r="D417" s="14"/>
      <c r="E417" s="14"/>
      <c r="F417" s="15"/>
      <c r="G417" s="15"/>
      <c r="H417" s="15"/>
      <c r="I417" s="73">
        <f t="shared" si="1"/>
        <v>0</v>
      </c>
      <c r="J417" s="14"/>
      <c r="K417" s="18"/>
      <c r="L417" s="19"/>
      <c r="M417" s="18">
        <f t="shared" si="2"/>
        <v>0</v>
      </c>
      <c r="N417" s="19"/>
      <c r="O417" s="19"/>
    </row>
    <row r="418" ht="22.5" customHeight="1">
      <c r="A418" s="13"/>
      <c r="B418" s="13"/>
      <c r="C418" s="13"/>
      <c r="D418" s="14"/>
      <c r="E418" s="14"/>
      <c r="F418" s="15"/>
      <c r="G418" s="15"/>
      <c r="H418" s="15"/>
      <c r="I418" s="73">
        <f t="shared" si="1"/>
        <v>0</v>
      </c>
      <c r="J418" s="14"/>
      <c r="K418" s="18"/>
      <c r="L418" s="19"/>
      <c r="M418" s="18">
        <f t="shared" si="2"/>
        <v>0</v>
      </c>
      <c r="N418" s="19"/>
      <c r="O418" s="19"/>
    </row>
    <row r="419" ht="22.5" customHeight="1">
      <c r="A419" s="13"/>
      <c r="B419" s="13"/>
      <c r="C419" s="13"/>
      <c r="D419" s="14"/>
      <c r="E419" s="14"/>
      <c r="F419" s="15"/>
      <c r="G419" s="15"/>
      <c r="H419" s="15"/>
      <c r="I419" s="73">
        <f t="shared" si="1"/>
        <v>0</v>
      </c>
      <c r="J419" s="14"/>
      <c r="K419" s="18"/>
      <c r="L419" s="19"/>
      <c r="M419" s="18">
        <f t="shared" si="2"/>
        <v>0</v>
      </c>
      <c r="N419" s="19"/>
      <c r="O419" s="19"/>
    </row>
    <row r="420" ht="22.5" customHeight="1">
      <c r="A420" s="13"/>
      <c r="B420" s="13"/>
      <c r="C420" s="13"/>
      <c r="D420" s="14"/>
      <c r="E420" s="14"/>
      <c r="F420" s="15"/>
      <c r="G420" s="15"/>
      <c r="H420" s="15"/>
      <c r="I420" s="73">
        <f t="shared" si="1"/>
        <v>0</v>
      </c>
      <c r="J420" s="14"/>
      <c r="K420" s="18"/>
      <c r="L420" s="19"/>
      <c r="M420" s="18">
        <f t="shared" si="2"/>
        <v>0</v>
      </c>
      <c r="N420" s="19"/>
      <c r="O420" s="19"/>
    </row>
    <row r="421" ht="22.5" customHeight="1">
      <c r="A421" s="13"/>
      <c r="B421" s="13"/>
      <c r="C421" s="13"/>
      <c r="D421" s="14"/>
      <c r="E421" s="14"/>
      <c r="F421" s="15"/>
      <c r="G421" s="15"/>
      <c r="H421" s="15"/>
      <c r="I421" s="73">
        <f t="shared" si="1"/>
        <v>0</v>
      </c>
      <c r="J421" s="14"/>
      <c r="K421" s="18"/>
      <c r="L421" s="19"/>
      <c r="M421" s="18">
        <f t="shared" si="2"/>
        <v>0</v>
      </c>
      <c r="N421" s="19"/>
      <c r="O421" s="19"/>
    </row>
    <row r="422" ht="22.5" customHeight="1">
      <c r="A422" s="13"/>
      <c r="B422" s="13"/>
      <c r="C422" s="13"/>
      <c r="D422" s="14"/>
      <c r="E422" s="14"/>
      <c r="F422" s="15"/>
      <c r="G422" s="15"/>
      <c r="H422" s="15"/>
      <c r="I422" s="73">
        <f t="shared" si="1"/>
        <v>0</v>
      </c>
      <c r="J422" s="14"/>
      <c r="K422" s="18"/>
      <c r="L422" s="19"/>
      <c r="M422" s="18">
        <f t="shared" si="2"/>
        <v>0</v>
      </c>
      <c r="N422" s="19"/>
      <c r="O422" s="19"/>
    </row>
    <row r="423" ht="22.5" customHeight="1">
      <c r="A423" s="13"/>
      <c r="B423" s="13"/>
      <c r="C423" s="13"/>
      <c r="D423" s="14"/>
      <c r="E423" s="14"/>
      <c r="F423" s="15"/>
      <c r="G423" s="15"/>
      <c r="H423" s="15"/>
      <c r="I423" s="73">
        <f t="shared" si="1"/>
        <v>0</v>
      </c>
      <c r="J423" s="14"/>
      <c r="K423" s="18"/>
      <c r="L423" s="19"/>
      <c r="M423" s="18">
        <f t="shared" si="2"/>
        <v>0</v>
      </c>
      <c r="N423" s="19"/>
      <c r="O423" s="19"/>
    </row>
    <row r="424" ht="22.5" customHeight="1">
      <c r="A424" s="13"/>
      <c r="B424" s="13"/>
      <c r="C424" s="13"/>
      <c r="D424" s="14"/>
      <c r="E424" s="14"/>
      <c r="F424" s="15"/>
      <c r="G424" s="15"/>
      <c r="H424" s="15"/>
      <c r="I424" s="73">
        <f t="shared" si="1"/>
        <v>0</v>
      </c>
      <c r="J424" s="14"/>
      <c r="K424" s="18"/>
      <c r="L424" s="19"/>
      <c r="M424" s="18">
        <f t="shared" si="2"/>
        <v>0</v>
      </c>
      <c r="N424" s="19"/>
      <c r="O424" s="19"/>
    </row>
    <row r="425" ht="22.5" customHeight="1">
      <c r="A425" s="13"/>
      <c r="B425" s="13"/>
      <c r="C425" s="13"/>
      <c r="D425" s="14"/>
      <c r="E425" s="14"/>
      <c r="F425" s="15"/>
      <c r="G425" s="15"/>
      <c r="H425" s="15"/>
      <c r="I425" s="73">
        <f t="shared" si="1"/>
        <v>0</v>
      </c>
      <c r="J425" s="14"/>
      <c r="K425" s="18"/>
      <c r="L425" s="19"/>
      <c r="M425" s="18">
        <f t="shared" si="2"/>
        <v>0</v>
      </c>
      <c r="N425" s="19"/>
      <c r="O425" s="19"/>
    </row>
    <row r="426" ht="22.5" customHeight="1">
      <c r="A426" s="13"/>
      <c r="B426" s="13"/>
      <c r="C426" s="13"/>
      <c r="D426" s="14"/>
      <c r="E426" s="14"/>
      <c r="F426" s="15"/>
      <c r="G426" s="15"/>
      <c r="H426" s="15"/>
      <c r="I426" s="73">
        <f t="shared" si="1"/>
        <v>0</v>
      </c>
      <c r="J426" s="14"/>
      <c r="K426" s="18"/>
      <c r="L426" s="19"/>
      <c r="M426" s="18">
        <f t="shared" si="2"/>
        <v>0</v>
      </c>
      <c r="N426" s="19"/>
      <c r="O426" s="19"/>
    </row>
    <row r="427" ht="22.5" customHeight="1">
      <c r="A427" s="13"/>
      <c r="B427" s="13"/>
      <c r="C427" s="13"/>
      <c r="D427" s="14"/>
      <c r="E427" s="14"/>
      <c r="F427" s="15"/>
      <c r="G427" s="15"/>
      <c r="H427" s="15"/>
      <c r="I427" s="73">
        <f t="shared" si="1"/>
        <v>0</v>
      </c>
      <c r="J427" s="14"/>
      <c r="K427" s="18"/>
      <c r="L427" s="19"/>
      <c r="M427" s="18">
        <f t="shared" si="2"/>
        <v>0</v>
      </c>
      <c r="N427" s="19"/>
      <c r="O427" s="19"/>
    </row>
    <row r="428" ht="22.5" customHeight="1">
      <c r="A428" s="13"/>
      <c r="B428" s="13"/>
      <c r="C428" s="13"/>
      <c r="D428" s="14"/>
      <c r="E428" s="14"/>
      <c r="F428" s="15"/>
      <c r="G428" s="15"/>
      <c r="H428" s="15"/>
      <c r="I428" s="73">
        <f t="shared" si="1"/>
        <v>0</v>
      </c>
      <c r="J428" s="14"/>
      <c r="K428" s="18"/>
      <c r="L428" s="19"/>
      <c r="M428" s="18">
        <f t="shared" si="2"/>
        <v>0</v>
      </c>
      <c r="N428" s="19"/>
      <c r="O428" s="19"/>
    </row>
    <row r="429" ht="22.5" customHeight="1">
      <c r="A429" s="13"/>
      <c r="B429" s="13"/>
      <c r="C429" s="13"/>
      <c r="D429" s="14"/>
      <c r="E429" s="14"/>
      <c r="F429" s="15"/>
      <c r="G429" s="15"/>
      <c r="H429" s="15"/>
      <c r="I429" s="73">
        <f t="shared" si="1"/>
        <v>0</v>
      </c>
      <c r="J429" s="14"/>
      <c r="K429" s="18"/>
      <c r="L429" s="19"/>
      <c r="M429" s="18">
        <f t="shared" si="2"/>
        <v>0</v>
      </c>
      <c r="N429" s="19"/>
      <c r="O429" s="19"/>
    </row>
    <row r="430" ht="22.5" customHeight="1">
      <c r="A430" s="13"/>
      <c r="B430" s="13"/>
      <c r="C430" s="13"/>
      <c r="D430" s="14"/>
      <c r="E430" s="14"/>
      <c r="F430" s="15"/>
      <c r="G430" s="15"/>
      <c r="H430" s="15"/>
      <c r="I430" s="73">
        <f t="shared" si="1"/>
        <v>0</v>
      </c>
      <c r="J430" s="14"/>
      <c r="K430" s="18"/>
      <c r="L430" s="19"/>
      <c r="M430" s="18">
        <f t="shared" si="2"/>
        <v>0</v>
      </c>
      <c r="N430" s="19"/>
      <c r="O430" s="19"/>
    </row>
    <row r="431" ht="22.5" customHeight="1">
      <c r="A431" s="13"/>
      <c r="B431" s="13"/>
      <c r="C431" s="13"/>
      <c r="D431" s="14"/>
      <c r="E431" s="14"/>
      <c r="F431" s="15"/>
      <c r="G431" s="15"/>
      <c r="H431" s="15"/>
      <c r="I431" s="73">
        <f t="shared" si="1"/>
        <v>0</v>
      </c>
      <c r="J431" s="14"/>
      <c r="K431" s="18"/>
      <c r="L431" s="19"/>
      <c r="M431" s="18">
        <f t="shared" si="2"/>
        <v>0</v>
      </c>
      <c r="N431" s="19"/>
      <c r="O431" s="19"/>
    </row>
    <row r="432" ht="22.5" customHeight="1">
      <c r="A432" s="13"/>
      <c r="B432" s="13"/>
      <c r="C432" s="13"/>
      <c r="D432" s="14"/>
      <c r="E432" s="14"/>
      <c r="F432" s="15"/>
      <c r="G432" s="15"/>
      <c r="H432" s="15"/>
      <c r="I432" s="73">
        <f t="shared" si="1"/>
        <v>0</v>
      </c>
      <c r="J432" s="14"/>
      <c r="K432" s="18"/>
      <c r="L432" s="19"/>
      <c r="M432" s="18">
        <f t="shared" si="2"/>
        <v>0</v>
      </c>
      <c r="N432" s="19"/>
      <c r="O432" s="19"/>
    </row>
    <row r="433" ht="22.5" customHeight="1">
      <c r="A433" s="13"/>
      <c r="B433" s="13"/>
      <c r="C433" s="13"/>
      <c r="D433" s="14"/>
      <c r="E433" s="14"/>
      <c r="F433" s="15"/>
      <c r="G433" s="15"/>
      <c r="H433" s="15"/>
      <c r="I433" s="73">
        <f t="shared" si="1"/>
        <v>0</v>
      </c>
      <c r="J433" s="14"/>
      <c r="K433" s="18"/>
      <c r="L433" s="19"/>
      <c r="M433" s="18">
        <f t="shared" si="2"/>
        <v>0</v>
      </c>
      <c r="N433" s="19"/>
      <c r="O433" s="19"/>
    </row>
    <row r="434" ht="22.5" customHeight="1">
      <c r="A434" s="13"/>
      <c r="B434" s="13"/>
      <c r="C434" s="13"/>
      <c r="D434" s="14"/>
      <c r="E434" s="14"/>
      <c r="F434" s="15"/>
      <c r="G434" s="15"/>
      <c r="H434" s="15"/>
      <c r="I434" s="73">
        <f t="shared" si="1"/>
        <v>0</v>
      </c>
      <c r="J434" s="14"/>
      <c r="K434" s="18"/>
      <c r="L434" s="19"/>
      <c r="M434" s="18">
        <f t="shared" si="2"/>
        <v>0</v>
      </c>
      <c r="N434" s="19"/>
      <c r="O434" s="19"/>
    </row>
    <row r="435" ht="22.5" customHeight="1">
      <c r="A435" s="13"/>
      <c r="B435" s="13"/>
      <c r="C435" s="13"/>
      <c r="D435" s="14"/>
      <c r="E435" s="14"/>
      <c r="F435" s="15"/>
      <c r="G435" s="15"/>
      <c r="H435" s="15"/>
      <c r="I435" s="73">
        <f t="shared" si="1"/>
        <v>0</v>
      </c>
      <c r="J435" s="14"/>
      <c r="K435" s="18"/>
      <c r="L435" s="19"/>
      <c r="M435" s="18">
        <f t="shared" si="2"/>
        <v>0</v>
      </c>
      <c r="N435" s="19"/>
      <c r="O435" s="19"/>
    </row>
    <row r="436" ht="22.5" customHeight="1">
      <c r="A436" s="13"/>
      <c r="B436" s="13"/>
      <c r="C436" s="13"/>
      <c r="D436" s="14"/>
      <c r="E436" s="14"/>
      <c r="F436" s="15"/>
      <c r="G436" s="15"/>
      <c r="H436" s="15"/>
      <c r="I436" s="73">
        <f t="shared" si="1"/>
        <v>0</v>
      </c>
      <c r="J436" s="14"/>
      <c r="K436" s="18"/>
      <c r="L436" s="19"/>
      <c r="M436" s="18">
        <f t="shared" si="2"/>
        <v>0</v>
      </c>
      <c r="N436" s="19"/>
      <c r="O436" s="19"/>
    </row>
    <row r="437" ht="22.5" customHeight="1">
      <c r="A437" s="13"/>
      <c r="B437" s="13"/>
      <c r="C437" s="13"/>
      <c r="D437" s="14"/>
      <c r="E437" s="14"/>
      <c r="F437" s="15"/>
      <c r="G437" s="15"/>
      <c r="H437" s="15"/>
      <c r="I437" s="73">
        <f t="shared" si="1"/>
        <v>0</v>
      </c>
      <c r="J437" s="14"/>
      <c r="K437" s="18"/>
      <c r="L437" s="19"/>
      <c r="M437" s="18">
        <f t="shared" si="2"/>
        <v>0</v>
      </c>
      <c r="N437" s="19"/>
      <c r="O437" s="19"/>
    </row>
    <row r="438" ht="22.5" customHeight="1">
      <c r="A438" s="13"/>
      <c r="B438" s="13"/>
      <c r="C438" s="13"/>
      <c r="D438" s="14"/>
      <c r="E438" s="14"/>
      <c r="F438" s="15"/>
      <c r="G438" s="15"/>
      <c r="H438" s="15"/>
      <c r="I438" s="73">
        <f t="shared" si="1"/>
        <v>0</v>
      </c>
      <c r="J438" s="14"/>
      <c r="K438" s="18"/>
      <c r="L438" s="19"/>
      <c r="M438" s="18">
        <f t="shared" si="2"/>
        <v>0</v>
      </c>
      <c r="N438" s="19"/>
      <c r="O438" s="19"/>
    </row>
    <row r="439" ht="22.5" customHeight="1">
      <c r="A439" s="13"/>
      <c r="B439" s="13"/>
      <c r="C439" s="13"/>
      <c r="D439" s="14"/>
      <c r="E439" s="14"/>
      <c r="F439" s="15"/>
      <c r="G439" s="15"/>
      <c r="H439" s="15"/>
      <c r="I439" s="73">
        <f t="shared" si="1"/>
        <v>0</v>
      </c>
      <c r="J439" s="14"/>
      <c r="K439" s="18"/>
      <c r="L439" s="19"/>
      <c r="M439" s="18">
        <f t="shared" si="2"/>
        <v>0</v>
      </c>
      <c r="N439" s="19"/>
      <c r="O439" s="19"/>
    </row>
    <row r="440" ht="22.5" customHeight="1">
      <c r="A440" s="13"/>
      <c r="B440" s="13"/>
      <c r="C440" s="13"/>
      <c r="D440" s="14"/>
      <c r="E440" s="14"/>
      <c r="F440" s="15"/>
      <c r="G440" s="15"/>
      <c r="H440" s="15"/>
      <c r="I440" s="73">
        <f t="shared" si="1"/>
        <v>0</v>
      </c>
      <c r="J440" s="14"/>
      <c r="K440" s="18"/>
      <c r="L440" s="19"/>
      <c r="M440" s="18">
        <f t="shared" si="2"/>
        <v>0</v>
      </c>
      <c r="N440" s="19"/>
      <c r="O440" s="19"/>
    </row>
    <row r="441" ht="22.5" customHeight="1">
      <c r="A441" s="13"/>
      <c r="B441" s="13"/>
      <c r="C441" s="13"/>
      <c r="D441" s="14"/>
      <c r="E441" s="14"/>
      <c r="F441" s="15"/>
      <c r="G441" s="15"/>
      <c r="H441" s="15"/>
      <c r="I441" s="73">
        <f t="shared" si="1"/>
        <v>0</v>
      </c>
      <c r="J441" s="14"/>
      <c r="K441" s="18"/>
      <c r="L441" s="19"/>
      <c r="M441" s="18">
        <f t="shared" si="2"/>
        <v>0</v>
      </c>
      <c r="N441" s="19"/>
      <c r="O441" s="19"/>
    </row>
    <row r="442" ht="22.5" customHeight="1">
      <c r="A442" s="13"/>
      <c r="B442" s="13"/>
      <c r="C442" s="13"/>
      <c r="D442" s="14"/>
      <c r="E442" s="14"/>
      <c r="F442" s="15"/>
      <c r="G442" s="15"/>
      <c r="H442" s="15"/>
      <c r="I442" s="73">
        <f t="shared" si="1"/>
        <v>0</v>
      </c>
      <c r="J442" s="14"/>
      <c r="K442" s="18"/>
      <c r="L442" s="19"/>
      <c r="M442" s="18">
        <f t="shared" si="2"/>
        <v>0</v>
      </c>
      <c r="N442" s="19"/>
      <c r="O442" s="19"/>
    </row>
    <row r="443" ht="22.5" customHeight="1">
      <c r="A443" s="13"/>
      <c r="B443" s="13"/>
      <c r="C443" s="13"/>
      <c r="D443" s="14"/>
      <c r="E443" s="14"/>
      <c r="F443" s="15"/>
      <c r="G443" s="15"/>
      <c r="H443" s="15"/>
      <c r="I443" s="73">
        <f t="shared" si="1"/>
        <v>0</v>
      </c>
      <c r="J443" s="14"/>
      <c r="K443" s="18"/>
      <c r="L443" s="19"/>
      <c r="M443" s="18">
        <f t="shared" si="2"/>
        <v>0</v>
      </c>
      <c r="N443" s="19"/>
      <c r="O443" s="19"/>
    </row>
    <row r="444" ht="22.5" customHeight="1">
      <c r="A444" s="13"/>
      <c r="B444" s="13"/>
      <c r="C444" s="13"/>
      <c r="D444" s="14"/>
      <c r="E444" s="14"/>
      <c r="F444" s="15"/>
      <c r="G444" s="15"/>
      <c r="H444" s="15"/>
      <c r="I444" s="73">
        <f t="shared" si="1"/>
        <v>0</v>
      </c>
      <c r="J444" s="14"/>
      <c r="K444" s="18"/>
      <c r="L444" s="19"/>
      <c r="M444" s="18">
        <f t="shared" si="2"/>
        <v>0</v>
      </c>
      <c r="N444" s="19"/>
      <c r="O444" s="19"/>
    </row>
    <row r="445" ht="22.5" customHeight="1">
      <c r="A445" s="13"/>
      <c r="B445" s="13"/>
      <c r="C445" s="13"/>
      <c r="D445" s="14"/>
      <c r="E445" s="14"/>
      <c r="F445" s="15"/>
      <c r="G445" s="15"/>
      <c r="H445" s="15"/>
      <c r="I445" s="73">
        <f t="shared" si="1"/>
        <v>0</v>
      </c>
      <c r="J445" s="14"/>
      <c r="K445" s="18"/>
      <c r="L445" s="19"/>
      <c r="M445" s="18">
        <f t="shared" si="2"/>
        <v>0</v>
      </c>
      <c r="N445" s="19"/>
      <c r="O445" s="19"/>
    </row>
    <row r="446" ht="22.5" customHeight="1">
      <c r="A446" s="13"/>
      <c r="B446" s="13"/>
      <c r="C446" s="13"/>
      <c r="D446" s="14"/>
      <c r="E446" s="14"/>
      <c r="F446" s="15"/>
      <c r="G446" s="15"/>
      <c r="H446" s="15"/>
      <c r="I446" s="73">
        <f t="shared" si="1"/>
        <v>0</v>
      </c>
      <c r="J446" s="14"/>
      <c r="K446" s="18"/>
      <c r="L446" s="19"/>
      <c r="M446" s="18">
        <f t="shared" si="2"/>
        <v>0</v>
      </c>
      <c r="N446" s="19"/>
      <c r="O446" s="19"/>
    </row>
    <row r="447" ht="22.5" customHeight="1">
      <c r="A447" s="13"/>
      <c r="B447" s="13"/>
      <c r="C447" s="13"/>
      <c r="D447" s="14"/>
      <c r="E447" s="14"/>
      <c r="F447" s="15"/>
      <c r="G447" s="15"/>
      <c r="H447" s="15"/>
      <c r="I447" s="73">
        <f t="shared" si="1"/>
        <v>0</v>
      </c>
      <c r="J447" s="14"/>
      <c r="K447" s="18"/>
      <c r="L447" s="19"/>
      <c r="M447" s="18">
        <f t="shared" si="2"/>
        <v>0</v>
      </c>
      <c r="N447" s="19"/>
      <c r="O447" s="19"/>
    </row>
    <row r="448" ht="22.5" customHeight="1">
      <c r="A448" s="13"/>
      <c r="B448" s="13"/>
      <c r="C448" s="13"/>
      <c r="D448" s="14"/>
      <c r="E448" s="14"/>
      <c r="F448" s="15"/>
      <c r="G448" s="15"/>
      <c r="H448" s="15"/>
      <c r="I448" s="73">
        <f t="shared" si="1"/>
        <v>0</v>
      </c>
      <c r="J448" s="14"/>
      <c r="K448" s="18"/>
      <c r="L448" s="19"/>
      <c r="M448" s="18">
        <f t="shared" si="2"/>
        <v>0</v>
      </c>
      <c r="N448" s="19"/>
      <c r="O448" s="19"/>
    </row>
    <row r="449" ht="22.5" customHeight="1">
      <c r="A449" s="13"/>
      <c r="B449" s="13"/>
      <c r="C449" s="13"/>
      <c r="D449" s="14"/>
      <c r="E449" s="14"/>
      <c r="F449" s="15"/>
      <c r="G449" s="15"/>
      <c r="H449" s="15"/>
      <c r="I449" s="73">
        <f t="shared" si="1"/>
        <v>0</v>
      </c>
      <c r="J449" s="14"/>
      <c r="K449" s="18"/>
      <c r="L449" s="19"/>
      <c r="M449" s="18">
        <f t="shared" si="2"/>
        <v>0</v>
      </c>
      <c r="N449" s="19"/>
      <c r="O449" s="19"/>
    </row>
    <row r="450" ht="22.5" customHeight="1">
      <c r="A450" s="13"/>
      <c r="B450" s="13"/>
      <c r="C450" s="13"/>
      <c r="D450" s="14"/>
      <c r="E450" s="14"/>
      <c r="F450" s="15"/>
      <c r="G450" s="15"/>
      <c r="H450" s="15"/>
      <c r="I450" s="73">
        <f t="shared" si="1"/>
        <v>0</v>
      </c>
      <c r="J450" s="14"/>
      <c r="K450" s="18"/>
      <c r="L450" s="19"/>
      <c r="M450" s="18">
        <f t="shared" si="2"/>
        <v>0</v>
      </c>
      <c r="N450" s="19"/>
      <c r="O450" s="19"/>
    </row>
    <row r="451" ht="22.5" customHeight="1">
      <c r="A451" s="13"/>
      <c r="B451" s="13"/>
      <c r="C451" s="13"/>
      <c r="D451" s="14"/>
      <c r="E451" s="14"/>
      <c r="F451" s="15"/>
      <c r="G451" s="15"/>
      <c r="H451" s="15"/>
      <c r="I451" s="73">
        <f t="shared" si="1"/>
        <v>0</v>
      </c>
      <c r="J451" s="14"/>
      <c r="K451" s="18"/>
      <c r="L451" s="19"/>
      <c r="M451" s="18">
        <f t="shared" si="2"/>
        <v>0</v>
      </c>
      <c r="N451" s="19"/>
      <c r="O451" s="19"/>
    </row>
    <row r="452" ht="22.5" customHeight="1">
      <c r="A452" s="13"/>
      <c r="B452" s="13"/>
      <c r="C452" s="13"/>
      <c r="D452" s="14"/>
      <c r="E452" s="14"/>
      <c r="F452" s="15"/>
      <c r="G452" s="15"/>
      <c r="H452" s="15"/>
      <c r="I452" s="73">
        <f t="shared" si="1"/>
        <v>0</v>
      </c>
      <c r="J452" s="14"/>
      <c r="K452" s="18"/>
      <c r="L452" s="19"/>
      <c r="M452" s="18">
        <f t="shared" si="2"/>
        <v>0</v>
      </c>
      <c r="N452" s="19"/>
      <c r="O452" s="19"/>
    </row>
    <row r="453" ht="22.5" customHeight="1">
      <c r="A453" s="13"/>
      <c r="B453" s="13"/>
      <c r="C453" s="13"/>
      <c r="D453" s="14"/>
      <c r="E453" s="14"/>
      <c r="F453" s="15"/>
      <c r="G453" s="15"/>
      <c r="H453" s="15"/>
      <c r="I453" s="73">
        <f t="shared" si="1"/>
        <v>0</v>
      </c>
      <c r="J453" s="14"/>
      <c r="K453" s="18"/>
      <c r="L453" s="19"/>
      <c r="M453" s="18">
        <f t="shared" si="2"/>
        <v>0</v>
      </c>
      <c r="N453" s="19"/>
      <c r="O453" s="19"/>
    </row>
    <row r="454" ht="22.5" customHeight="1">
      <c r="A454" s="13"/>
      <c r="B454" s="13"/>
      <c r="C454" s="13"/>
      <c r="D454" s="14"/>
      <c r="E454" s="14"/>
      <c r="F454" s="15"/>
      <c r="G454" s="15"/>
      <c r="H454" s="15"/>
      <c r="I454" s="73">
        <f t="shared" si="1"/>
        <v>0</v>
      </c>
      <c r="J454" s="14"/>
      <c r="K454" s="18"/>
      <c r="L454" s="19"/>
      <c r="M454" s="18">
        <f t="shared" si="2"/>
        <v>0</v>
      </c>
      <c r="N454" s="19"/>
      <c r="O454" s="19"/>
    </row>
    <row r="455" ht="22.5" customHeight="1">
      <c r="A455" s="13"/>
      <c r="B455" s="13"/>
      <c r="C455" s="13"/>
      <c r="D455" s="14"/>
      <c r="E455" s="14"/>
      <c r="F455" s="15"/>
      <c r="G455" s="15"/>
      <c r="H455" s="15"/>
      <c r="I455" s="73">
        <f t="shared" si="1"/>
        <v>0</v>
      </c>
      <c r="J455" s="14"/>
      <c r="K455" s="18"/>
      <c r="L455" s="19"/>
      <c r="M455" s="18">
        <f t="shared" si="2"/>
        <v>0</v>
      </c>
      <c r="N455" s="19"/>
      <c r="O455" s="19"/>
    </row>
    <row r="456" ht="22.5" customHeight="1">
      <c r="A456" s="13"/>
      <c r="B456" s="13"/>
      <c r="C456" s="13"/>
      <c r="D456" s="14"/>
      <c r="E456" s="14"/>
      <c r="F456" s="15"/>
      <c r="G456" s="15"/>
      <c r="H456" s="15"/>
      <c r="I456" s="73">
        <f t="shared" si="1"/>
        <v>0</v>
      </c>
      <c r="J456" s="14"/>
      <c r="K456" s="18"/>
      <c r="L456" s="19"/>
      <c r="M456" s="18">
        <f t="shared" si="2"/>
        <v>0</v>
      </c>
      <c r="N456" s="19"/>
      <c r="O456" s="19"/>
    </row>
    <row r="457" ht="22.5" customHeight="1">
      <c r="A457" s="13"/>
      <c r="B457" s="13"/>
      <c r="C457" s="13"/>
      <c r="D457" s="14"/>
      <c r="E457" s="14"/>
      <c r="F457" s="15"/>
      <c r="G457" s="15"/>
      <c r="H457" s="15"/>
      <c r="I457" s="73">
        <f t="shared" si="1"/>
        <v>0</v>
      </c>
      <c r="J457" s="14"/>
      <c r="K457" s="18"/>
      <c r="L457" s="19"/>
      <c r="M457" s="18">
        <f t="shared" si="2"/>
        <v>0</v>
      </c>
      <c r="N457" s="19"/>
      <c r="O457" s="19"/>
    </row>
    <row r="458" ht="22.5" customHeight="1">
      <c r="A458" s="13"/>
      <c r="B458" s="13"/>
      <c r="C458" s="13"/>
      <c r="D458" s="14"/>
      <c r="E458" s="14"/>
      <c r="F458" s="15"/>
      <c r="G458" s="15"/>
      <c r="H458" s="15"/>
      <c r="I458" s="73">
        <f t="shared" si="1"/>
        <v>0</v>
      </c>
      <c r="J458" s="14"/>
      <c r="K458" s="18"/>
      <c r="L458" s="19"/>
      <c r="M458" s="18">
        <f t="shared" si="2"/>
        <v>0</v>
      </c>
      <c r="N458" s="19"/>
      <c r="O458" s="19"/>
    </row>
    <row r="459" ht="22.5" customHeight="1">
      <c r="A459" s="13"/>
      <c r="B459" s="13"/>
      <c r="C459" s="13"/>
      <c r="D459" s="14"/>
      <c r="E459" s="14"/>
      <c r="F459" s="15"/>
      <c r="G459" s="15"/>
      <c r="H459" s="15"/>
      <c r="I459" s="73">
        <f t="shared" si="1"/>
        <v>0</v>
      </c>
      <c r="J459" s="14"/>
      <c r="K459" s="18"/>
      <c r="L459" s="19"/>
      <c r="M459" s="18">
        <f t="shared" si="2"/>
        <v>0</v>
      </c>
      <c r="N459" s="19"/>
      <c r="O459" s="19"/>
    </row>
    <row r="460" ht="22.5" customHeight="1">
      <c r="A460" s="13"/>
      <c r="B460" s="13"/>
      <c r="C460" s="13"/>
      <c r="D460" s="14"/>
      <c r="E460" s="14"/>
      <c r="F460" s="15"/>
      <c r="G460" s="15"/>
      <c r="H460" s="15"/>
      <c r="I460" s="73">
        <f t="shared" si="1"/>
        <v>0</v>
      </c>
      <c r="J460" s="14"/>
      <c r="K460" s="18"/>
      <c r="L460" s="19"/>
      <c r="M460" s="18">
        <f t="shared" si="2"/>
        <v>0</v>
      </c>
      <c r="N460" s="19"/>
      <c r="O460" s="19"/>
    </row>
    <row r="461" ht="22.5" customHeight="1">
      <c r="A461" s="13"/>
      <c r="B461" s="13"/>
      <c r="C461" s="13"/>
      <c r="D461" s="14"/>
      <c r="E461" s="14"/>
      <c r="F461" s="15"/>
      <c r="G461" s="15"/>
      <c r="H461" s="15"/>
      <c r="I461" s="73">
        <f t="shared" si="1"/>
        <v>0</v>
      </c>
      <c r="J461" s="14"/>
      <c r="K461" s="18"/>
      <c r="L461" s="19"/>
      <c r="M461" s="18">
        <f t="shared" si="2"/>
        <v>0</v>
      </c>
      <c r="N461" s="19"/>
      <c r="O461" s="19"/>
    </row>
    <row r="462" ht="22.5" customHeight="1">
      <c r="A462" s="13"/>
      <c r="B462" s="13"/>
      <c r="C462" s="13"/>
      <c r="D462" s="14"/>
      <c r="E462" s="14"/>
      <c r="F462" s="15"/>
      <c r="G462" s="15"/>
      <c r="H462" s="15"/>
      <c r="I462" s="73">
        <f t="shared" si="1"/>
        <v>0</v>
      </c>
      <c r="J462" s="14"/>
      <c r="K462" s="18"/>
      <c r="L462" s="19"/>
      <c r="M462" s="18">
        <f t="shared" si="2"/>
        <v>0</v>
      </c>
      <c r="N462" s="19"/>
      <c r="O462" s="19"/>
    </row>
    <row r="463" ht="22.5" customHeight="1">
      <c r="A463" s="13"/>
      <c r="B463" s="13"/>
      <c r="C463" s="13"/>
      <c r="D463" s="14"/>
      <c r="E463" s="14"/>
      <c r="F463" s="15"/>
      <c r="G463" s="15"/>
      <c r="H463" s="15"/>
      <c r="I463" s="73">
        <f t="shared" si="1"/>
        <v>0</v>
      </c>
      <c r="J463" s="14"/>
      <c r="K463" s="18"/>
      <c r="L463" s="19"/>
      <c r="M463" s="18">
        <f t="shared" si="2"/>
        <v>0</v>
      </c>
      <c r="N463" s="19"/>
      <c r="O463" s="19"/>
    </row>
    <row r="464" ht="22.5" customHeight="1">
      <c r="A464" s="13"/>
      <c r="B464" s="13"/>
      <c r="C464" s="13"/>
      <c r="D464" s="14"/>
      <c r="E464" s="14"/>
      <c r="F464" s="15"/>
      <c r="G464" s="15"/>
      <c r="H464" s="15"/>
      <c r="I464" s="73">
        <f t="shared" si="1"/>
        <v>0</v>
      </c>
      <c r="J464" s="14"/>
      <c r="K464" s="18"/>
      <c r="L464" s="19"/>
      <c r="M464" s="18">
        <f t="shared" si="2"/>
        <v>0</v>
      </c>
      <c r="N464" s="19"/>
      <c r="O464" s="19"/>
    </row>
    <row r="465" ht="22.5" customHeight="1">
      <c r="A465" s="13"/>
      <c r="B465" s="13"/>
      <c r="C465" s="13"/>
      <c r="D465" s="14"/>
      <c r="E465" s="14"/>
      <c r="F465" s="15"/>
      <c r="G465" s="15"/>
      <c r="H465" s="15"/>
      <c r="I465" s="73">
        <f t="shared" si="1"/>
        <v>0</v>
      </c>
      <c r="J465" s="14"/>
      <c r="K465" s="18"/>
      <c r="L465" s="19"/>
      <c r="M465" s="18">
        <f t="shared" si="2"/>
        <v>0</v>
      </c>
      <c r="N465" s="19"/>
      <c r="O465" s="19"/>
    </row>
    <row r="466" ht="22.5" customHeight="1">
      <c r="A466" s="13"/>
      <c r="B466" s="13"/>
      <c r="C466" s="13"/>
      <c r="D466" s="14"/>
      <c r="E466" s="14"/>
      <c r="F466" s="15"/>
      <c r="G466" s="15"/>
      <c r="H466" s="15"/>
      <c r="I466" s="73">
        <f t="shared" si="1"/>
        <v>0</v>
      </c>
      <c r="J466" s="14"/>
      <c r="K466" s="18"/>
      <c r="L466" s="19"/>
      <c r="M466" s="18">
        <f t="shared" si="2"/>
        <v>0</v>
      </c>
      <c r="N466" s="19"/>
      <c r="O466" s="19"/>
    </row>
    <row r="467" ht="22.5" customHeight="1">
      <c r="A467" s="13"/>
      <c r="B467" s="13"/>
      <c r="C467" s="13"/>
      <c r="D467" s="14"/>
      <c r="E467" s="14"/>
      <c r="F467" s="15"/>
      <c r="G467" s="15"/>
      <c r="H467" s="15"/>
      <c r="I467" s="73">
        <f t="shared" si="1"/>
        <v>0</v>
      </c>
      <c r="J467" s="14"/>
      <c r="K467" s="18"/>
      <c r="L467" s="19"/>
      <c r="M467" s="18">
        <f t="shared" si="2"/>
        <v>0</v>
      </c>
      <c r="N467" s="19"/>
      <c r="O467" s="19"/>
    </row>
    <row r="468" ht="22.5" customHeight="1">
      <c r="A468" s="13"/>
      <c r="B468" s="13"/>
      <c r="C468" s="13"/>
      <c r="D468" s="14"/>
      <c r="E468" s="14"/>
      <c r="F468" s="15"/>
      <c r="G468" s="15"/>
      <c r="H468" s="15"/>
      <c r="I468" s="73">
        <f t="shared" si="1"/>
        <v>0</v>
      </c>
      <c r="J468" s="14"/>
      <c r="K468" s="18"/>
      <c r="L468" s="19"/>
      <c r="M468" s="18">
        <f t="shared" si="2"/>
        <v>0</v>
      </c>
      <c r="N468" s="19"/>
      <c r="O468" s="19"/>
    </row>
    <row r="469" ht="22.5" customHeight="1">
      <c r="A469" s="13"/>
      <c r="B469" s="13"/>
      <c r="C469" s="13"/>
      <c r="D469" s="14"/>
      <c r="E469" s="14"/>
      <c r="F469" s="15"/>
      <c r="G469" s="15"/>
      <c r="H469" s="15"/>
      <c r="I469" s="73">
        <f t="shared" si="1"/>
        <v>0</v>
      </c>
      <c r="J469" s="14"/>
      <c r="K469" s="18"/>
      <c r="L469" s="19"/>
      <c r="M469" s="18">
        <f t="shared" si="2"/>
        <v>0</v>
      </c>
      <c r="N469" s="19"/>
      <c r="O469" s="19"/>
    </row>
    <row r="470" ht="22.5" customHeight="1">
      <c r="A470" s="13"/>
      <c r="B470" s="13"/>
      <c r="C470" s="13"/>
      <c r="D470" s="14"/>
      <c r="E470" s="14"/>
      <c r="F470" s="15"/>
      <c r="G470" s="15"/>
      <c r="H470" s="15"/>
      <c r="I470" s="73">
        <f t="shared" si="1"/>
        <v>0</v>
      </c>
      <c r="J470" s="14"/>
      <c r="K470" s="18"/>
      <c r="L470" s="19"/>
      <c r="M470" s="18">
        <f t="shared" si="2"/>
        <v>0</v>
      </c>
      <c r="N470" s="19"/>
      <c r="O470" s="19"/>
    </row>
    <row r="471" ht="22.5" customHeight="1">
      <c r="A471" s="13"/>
      <c r="B471" s="13"/>
      <c r="C471" s="13"/>
      <c r="D471" s="14"/>
      <c r="E471" s="14"/>
      <c r="F471" s="15"/>
      <c r="G471" s="15"/>
      <c r="H471" s="15"/>
      <c r="I471" s="73">
        <f t="shared" si="1"/>
        <v>0</v>
      </c>
      <c r="J471" s="14"/>
      <c r="K471" s="18"/>
      <c r="L471" s="19"/>
      <c r="M471" s="18">
        <f t="shared" si="2"/>
        <v>0</v>
      </c>
      <c r="N471" s="19"/>
      <c r="O471" s="19"/>
    </row>
    <row r="472" ht="22.5" customHeight="1">
      <c r="A472" s="13"/>
      <c r="B472" s="13"/>
      <c r="C472" s="13"/>
      <c r="D472" s="14"/>
      <c r="E472" s="14"/>
      <c r="F472" s="15"/>
      <c r="G472" s="15"/>
      <c r="H472" s="15"/>
      <c r="I472" s="73">
        <f t="shared" si="1"/>
        <v>0</v>
      </c>
      <c r="J472" s="14"/>
      <c r="K472" s="18"/>
      <c r="L472" s="19"/>
      <c r="M472" s="18">
        <f t="shared" si="2"/>
        <v>0</v>
      </c>
      <c r="N472" s="19"/>
      <c r="O472" s="19"/>
    </row>
    <row r="473" ht="22.5" customHeight="1">
      <c r="A473" s="13"/>
      <c r="B473" s="13"/>
      <c r="C473" s="13"/>
      <c r="D473" s="14"/>
      <c r="E473" s="14"/>
      <c r="F473" s="15"/>
      <c r="G473" s="15"/>
      <c r="H473" s="15"/>
      <c r="I473" s="73">
        <f t="shared" si="1"/>
        <v>0</v>
      </c>
      <c r="J473" s="14"/>
      <c r="K473" s="18"/>
      <c r="L473" s="19"/>
      <c r="M473" s="18">
        <f t="shared" si="2"/>
        <v>0</v>
      </c>
      <c r="N473" s="19"/>
      <c r="O473" s="19"/>
    </row>
    <row r="474" ht="22.5" customHeight="1">
      <c r="A474" s="13"/>
      <c r="B474" s="13"/>
      <c r="C474" s="13"/>
      <c r="D474" s="14"/>
      <c r="E474" s="14"/>
      <c r="F474" s="15"/>
      <c r="G474" s="15"/>
      <c r="H474" s="15"/>
      <c r="I474" s="73">
        <f t="shared" si="1"/>
        <v>0</v>
      </c>
      <c r="J474" s="14"/>
      <c r="K474" s="18"/>
      <c r="L474" s="19"/>
      <c r="M474" s="18">
        <f t="shared" si="2"/>
        <v>0</v>
      </c>
      <c r="N474" s="19"/>
      <c r="O474" s="19"/>
    </row>
    <row r="475" ht="22.5" customHeight="1">
      <c r="A475" s="13"/>
      <c r="B475" s="13"/>
      <c r="C475" s="13"/>
      <c r="D475" s="14"/>
      <c r="E475" s="14"/>
      <c r="F475" s="15"/>
      <c r="G475" s="15"/>
      <c r="H475" s="15"/>
      <c r="I475" s="73">
        <f t="shared" si="1"/>
        <v>0</v>
      </c>
      <c r="J475" s="14"/>
      <c r="K475" s="18"/>
      <c r="L475" s="19"/>
      <c r="M475" s="18">
        <f t="shared" si="2"/>
        <v>0</v>
      </c>
      <c r="N475" s="19"/>
      <c r="O475" s="19"/>
    </row>
    <row r="476" ht="22.5" customHeight="1">
      <c r="A476" s="13"/>
      <c r="B476" s="13"/>
      <c r="C476" s="13"/>
      <c r="D476" s="14"/>
      <c r="E476" s="14"/>
      <c r="F476" s="15"/>
      <c r="G476" s="15"/>
      <c r="H476" s="15"/>
      <c r="I476" s="73">
        <f t="shared" si="1"/>
        <v>0</v>
      </c>
      <c r="J476" s="14"/>
      <c r="K476" s="18"/>
      <c r="L476" s="19"/>
      <c r="M476" s="18">
        <f t="shared" si="2"/>
        <v>0</v>
      </c>
      <c r="N476" s="19"/>
      <c r="O476" s="19"/>
    </row>
    <row r="477" ht="22.5" customHeight="1">
      <c r="A477" s="13"/>
      <c r="B477" s="13"/>
      <c r="C477" s="13"/>
      <c r="D477" s="14"/>
      <c r="E477" s="14"/>
      <c r="F477" s="15"/>
      <c r="G477" s="15"/>
      <c r="H477" s="15"/>
      <c r="I477" s="73">
        <f t="shared" si="1"/>
        <v>0</v>
      </c>
      <c r="J477" s="14"/>
      <c r="K477" s="18"/>
      <c r="L477" s="19"/>
      <c r="M477" s="18">
        <f t="shared" si="2"/>
        <v>0</v>
      </c>
      <c r="N477" s="19"/>
      <c r="O477" s="19"/>
    </row>
    <row r="478" ht="22.5" customHeight="1">
      <c r="A478" s="13"/>
      <c r="B478" s="13"/>
      <c r="C478" s="13"/>
      <c r="D478" s="14"/>
      <c r="E478" s="14"/>
      <c r="F478" s="15"/>
      <c r="G478" s="15"/>
      <c r="H478" s="15"/>
      <c r="I478" s="73">
        <f t="shared" si="1"/>
        <v>0</v>
      </c>
      <c r="J478" s="14"/>
      <c r="K478" s="18"/>
      <c r="L478" s="19"/>
      <c r="M478" s="18">
        <f t="shared" si="2"/>
        <v>0</v>
      </c>
      <c r="N478" s="19"/>
      <c r="O478" s="19"/>
    </row>
    <row r="479" ht="22.5" customHeight="1">
      <c r="A479" s="13"/>
      <c r="B479" s="13"/>
      <c r="C479" s="13"/>
      <c r="D479" s="14"/>
      <c r="E479" s="14"/>
      <c r="F479" s="15"/>
      <c r="G479" s="15"/>
      <c r="H479" s="15"/>
      <c r="I479" s="73">
        <f t="shared" si="1"/>
        <v>0</v>
      </c>
      <c r="J479" s="14"/>
      <c r="K479" s="18"/>
      <c r="L479" s="19"/>
      <c r="M479" s="18">
        <f t="shared" si="2"/>
        <v>0</v>
      </c>
      <c r="N479" s="19"/>
      <c r="O479" s="19"/>
    </row>
    <row r="480" ht="22.5" customHeight="1">
      <c r="A480" s="13"/>
      <c r="B480" s="13"/>
      <c r="C480" s="13"/>
      <c r="D480" s="14"/>
      <c r="E480" s="14"/>
      <c r="F480" s="15"/>
      <c r="G480" s="15"/>
      <c r="H480" s="15"/>
      <c r="I480" s="73">
        <f t="shared" si="1"/>
        <v>0</v>
      </c>
      <c r="J480" s="14"/>
      <c r="K480" s="18"/>
      <c r="L480" s="19"/>
      <c r="M480" s="18">
        <f t="shared" si="2"/>
        <v>0</v>
      </c>
      <c r="N480" s="19"/>
      <c r="O480" s="19"/>
    </row>
    <row r="481" ht="22.5" customHeight="1">
      <c r="A481" s="13"/>
      <c r="B481" s="13"/>
      <c r="C481" s="13"/>
      <c r="D481" s="14"/>
      <c r="E481" s="14"/>
      <c r="F481" s="15"/>
      <c r="G481" s="15"/>
      <c r="H481" s="15"/>
      <c r="I481" s="73">
        <f t="shared" si="1"/>
        <v>0</v>
      </c>
      <c r="J481" s="14"/>
      <c r="K481" s="18"/>
      <c r="L481" s="19"/>
      <c r="M481" s="18">
        <f t="shared" si="2"/>
        <v>0</v>
      </c>
      <c r="N481" s="19"/>
      <c r="O481" s="19"/>
    </row>
    <row r="482" ht="22.5" customHeight="1">
      <c r="A482" s="13"/>
      <c r="B482" s="13"/>
      <c r="C482" s="13"/>
      <c r="D482" s="14"/>
      <c r="E482" s="14"/>
      <c r="F482" s="15"/>
      <c r="G482" s="15"/>
      <c r="H482" s="15"/>
      <c r="I482" s="73">
        <f t="shared" si="1"/>
        <v>0</v>
      </c>
      <c r="J482" s="14"/>
      <c r="K482" s="18"/>
      <c r="L482" s="19"/>
      <c r="M482" s="18">
        <f t="shared" si="2"/>
        <v>0</v>
      </c>
      <c r="N482" s="19"/>
      <c r="O482" s="19"/>
    </row>
    <row r="483" ht="22.5" customHeight="1">
      <c r="A483" s="13"/>
      <c r="B483" s="13"/>
      <c r="C483" s="13"/>
      <c r="D483" s="14"/>
      <c r="E483" s="14"/>
      <c r="F483" s="15"/>
      <c r="G483" s="15"/>
      <c r="H483" s="15"/>
      <c r="I483" s="73">
        <f t="shared" si="1"/>
        <v>0</v>
      </c>
      <c r="J483" s="14"/>
      <c r="K483" s="18"/>
      <c r="L483" s="19"/>
      <c r="M483" s="18">
        <f t="shared" si="2"/>
        <v>0</v>
      </c>
      <c r="N483" s="19"/>
      <c r="O483" s="19"/>
    </row>
    <row r="484" ht="22.5" customHeight="1">
      <c r="A484" s="13"/>
      <c r="B484" s="13"/>
      <c r="C484" s="13"/>
      <c r="D484" s="14"/>
      <c r="E484" s="14"/>
      <c r="F484" s="15"/>
      <c r="G484" s="15"/>
      <c r="H484" s="15"/>
      <c r="I484" s="73">
        <f t="shared" si="1"/>
        <v>0</v>
      </c>
      <c r="J484" s="14"/>
      <c r="K484" s="18"/>
      <c r="L484" s="19"/>
      <c r="M484" s="18">
        <f t="shared" si="2"/>
        <v>0</v>
      </c>
      <c r="N484" s="19"/>
      <c r="O484" s="19"/>
    </row>
    <row r="485" ht="22.5" customHeight="1">
      <c r="A485" s="13"/>
      <c r="B485" s="13"/>
      <c r="C485" s="13"/>
      <c r="D485" s="14"/>
      <c r="E485" s="14"/>
      <c r="F485" s="15"/>
      <c r="G485" s="15"/>
      <c r="H485" s="15"/>
      <c r="I485" s="73">
        <f t="shared" si="1"/>
        <v>0</v>
      </c>
      <c r="J485" s="14"/>
      <c r="K485" s="18"/>
      <c r="L485" s="19"/>
      <c r="M485" s="18">
        <f t="shared" si="2"/>
        <v>0</v>
      </c>
      <c r="N485" s="19"/>
      <c r="O485" s="19"/>
    </row>
    <row r="486" ht="22.5" customHeight="1">
      <c r="A486" s="13"/>
      <c r="B486" s="13"/>
      <c r="C486" s="13"/>
      <c r="D486" s="14"/>
      <c r="E486" s="14"/>
      <c r="F486" s="15"/>
      <c r="G486" s="15"/>
      <c r="H486" s="15"/>
      <c r="I486" s="73">
        <f t="shared" si="1"/>
        <v>0</v>
      </c>
      <c r="J486" s="14"/>
      <c r="K486" s="18"/>
      <c r="L486" s="19"/>
      <c r="M486" s="18">
        <f t="shared" si="2"/>
        <v>0</v>
      </c>
      <c r="N486" s="19"/>
      <c r="O486" s="19"/>
    </row>
    <row r="487" ht="22.5" customHeight="1">
      <c r="A487" s="13"/>
      <c r="B487" s="13"/>
      <c r="C487" s="13"/>
      <c r="D487" s="14"/>
      <c r="E487" s="14"/>
      <c r="F487" s="15"/>
      <c r="G487" s="15"/>
      <c r="H487" s="15"/>
      <c r="I487" s="73">
        <f t="shared" si="1"/>
        <v>0</v>
      </c>
      <c r="J487" s="14"/>
      <c r="K487" s="18"/>
      <c r="L487" s="19"/>
      <c r="M487" s="18">
        <f t="shared" si="2"/>
        <v>0</v>
      </c>
      <c r="N487" s="19"/>
      <c r="O487" s="19"/>
    </row>
    <row r="488" ht="22.5" customHeight="1">
      <c r="A488" s="13"/>
      <c r="B488" s="13"/>
      <c r="C488" s="13"/>
      <c r="D488" s="14"/>
      <c r="E488" s="14"/>
      <c r="F488" s="15"/>
      <c r="G488" s="15"/>
      <c r="H488" s="15"/>
      <c r="I488" s="73">
        <f t="shared" si="1"/>
        <v>0</v>
      </c>
      <c r="J488" s="14"/>
      <c r="K488" s="18"/>
      <c r="L488" s="19"/>
      <c r="M488" s="18">
        <f t="shared" si="2"/>
        <v>0</v>
      </c>
      <c r="N488" s="19"/>
      <c r="O488" s="19"/>
    </row>
    <row r="489" ht="22.5" customHeight="1">
      <c r="A489" s="13"/>
      <c r="B489" s="13"/>
      <c r="C489" s="13"/>
      <c r="D489" s="14"/>
      <c r="E489" s="14"/>
      <c r="F489" s="15"/>
      <c r="G489" s="15"/>
      <c r="H489" s="15"/>
      <c r="I489" s="73">
        <f t="shared" si="1"/>
        <v>0</v>
      </c>
      <c r="J489" s="14"/>
      <c r="K489" s="18"/>
      <c r="L489" s="19"/>
      <c r="M489" s="18">
        <f t="shared" si="2"/>
        <v>0</v>
      </c>
      <c r="N489" s="19"/>
      <c r="O489" s="19"/>
    </row>
    <row r="490" ht="22.5" customHeight="1">
      <c r="A490" s="13"/>
      <c r="B490" s="13"/>
      <c r="C490" s="13"/>
      <c r="D490" s="14"/>
      <c r="E490" s="14"/>
      <c r="F490" s="15"/>
      <c r="G490" s="15"/>
      <c r="H490" s="15"/>
      <c r="I490" s="73">
        <f t="shared" si="1"/>
        <v>0</v>
      </c>
      <c r="J490" s="14"/>
      <c r="K490" s="18"/>
      <c r="L490" s="19"/>
      <c r="M490" s="18">
        <f t="shared" si="2"/>
        <v>0</v>
      </c>
      <c r="N490" s="19"/>
      <c r="O490" s="19"/>
    </row>
    <row r="491" ht="22.5" customHeight="1">
      <c r="A491" s="13"/>
      <c r="B491" s="13"/>
      <c r="C491" s="13"/>
      <c r="D491" s="14"/>
      <c r="E491" s="14"/>
      <c r="F491" s="15"/>
      <c r="G491" s="15"/>
      <c r="H491" s="15"/>
      <c r="I491" s="73">
        <f t="shared" si="1"/>
        <v>0</v>
      </c>
      <c r="J491" s="14"/>
      <c r="K491" s="18"/>
      <c r="L491" s="19"/>
      <c r="M491" s="18">
        <f t="shared" si="2"/>
        <v>0</v>
      </c>
      <c r="N491" s="19"/>
      <c r="O491" s="19"/>
    </row>
    <row r="492" ht="22.5" customHeight="1">
      <c r="A492" s="13"/>
      <c r="B492" s="13"/>
      <c r="C492" s="13"/>
      <c r="D492" s="14"/>
      <c r="E492" s="14"/>
      <c r="F492" s="15"/>
      <c r="G492" s="15"/>
      <c r="H492" s="15"/>
      <c r="I492" s="73">
        <f t="shared" si="1"/>
        <v>0</v>
      </c>
      <c r="J492" s="14"/>
      <c r="K492" s="18"/>
      <c r="L492" s="19"/>
      <c r="M492" s="18">
        <f t="shared" si="2"/>
        <v>0</v>
      </c>
      <c r="N492" s="19"/>
      <c r="O492" s="19"/>
    </row>
    <row r="493" ht="22.5" customHeight="1">
      <c r="A493" s="13"/>
      <c r="B493" s="13"/>
      <c r="C493" s="13"/>
      <c r="D493" s="14"/>
      <c r="E493" s="14"/>
      <c r="F493" s="15"/>
      <c r="G493" s="15"/>
      <c r="H493" s="15"/>
      <c r="I493" s="73">
        <f t="shared" si="1"/>
        <v>0</v>
      </c>
      <c r="J493" s="14"/>
      <c r="K493" s="18"/>
      <c r="L493" s="19"/>
      <c r="M493" s="18">
        <f t="shared" si="2"/>
        <v>0</v>
      </c>
      <c r="N493" s="19"/>
      <c r="O493" s="19"/>
    </row>
    <row r="494" ht="22.5" customHeight="1">
      <c r="A494" s="13"/>
      <c r="B494" s="13"/>
      <c r="C494" s="13"/>
      <c r="D494" s="14"/>
      <c r="E494" s="14"/>
      <c r="F494" s="15"/>
      <c r="G494" s="15"/>
      <c r="H494" s="15"/>
      <c r="I494" s="73">
        <f t="shared" si="1"/>
        <v>0</v>
      </c>
      <c r="J494" s="14"/>
      <c r="K494" s="18"/>
      <c r="L494" s="19"/>
      <c r="M494" s="18">
        <f t="shared" si="2"/>
        <v>0</v>
      </c>
      <c r="N494" s="19"/>
      <c r="O494" s="19"/>
    </row>
    <row r="495" ht="22.5" customHeight="1">
      <c r="A495" s="13"/>
      <c r="B495" s="13"/>
      <c r="C495" s="13"/>
      <c r="D495" s="14"/>
      <c r="E495" s="14"/>
      <c r="F495" s="15"/>
      <c r="G495" s="15"/>
      <c r="H495" s="15"/>
      <c r="I495" s="73">
        <f t="shared" si="1"/>
        <v>0</v>
      </c>
      <c r="J495" s="14"/>
      <c r="K495" s="18"/>
      <c r="L495" s="19"/>
      <c r="M495" s="18">
        <f t="shared" si="2"/>
        <v>0</v>
      </c>
      <c r="N495" s="19"/>
      <c r="O495" s="19"/>
    </row>
    <row r="496" ht="22.5" customHeight="1">
      <c r="A496" s="13"/>
      <c r="B496" s="13"/>
      <c r="C496" s="13"/>
      <c r="D496" s="14"/>
      <c r="E496" s="14"/>
      <c r="F496" s="15"/>
      <c r="G496" s="15"/>
      <c r="H496" s="15"/>
      <c r="I496" s="73">
        <f t="shared" si="1"/>
        <v>0</v>
      </c>
      <c r="J496" s="14"/>
      <c r="K496" s="18"/>
      <c r="L496" s="19"/>
      <c r="M496" s="18">
        <f t="shared" si="2"/>
        <v>0</v>
      </c>
      <c r="N496" s="19"/>
      <c r="O496" s="19"/>
    </row>
    <row r="497" ht="22.5" customHeight="1">
      <c r="A497" s="13"/>
      <c r="B497" s="13"/>
      <c r="C497" s="13"/>
      <c r="D497" s="14"/>
      <c r="E497" s="14"/>
      <c r="F497" s="15"/>
      <c r="G497" s="15"/>
      <c r="H497" s="15"/>
      <c r="I497" s="73">
        <f t="shared" si="1"/>
        <v>0</v>
      </c>
      <c r="J497" s="14"/>
      <c r="K497" s="18"/>
      <c r="L497" s="19"/>
      <c r="M497" s="18">
        <f t="shared" si="2"/>
        <v>0</v>
      </c>
      <c r="N497" s="19"/>
      <c r="O497" s="19"/>
    </row>
    <row r="498" ht="22.5" customHeight="1">
      <c r="A498" s="13"/>
      <c r="B498" s="13"/>
      <c r="C498" s="13"/>
      <c r="D498" s="14"/>
      <c r="E498" s="14"/>
      <c r="F498" s="15"/>
      <c r="G498" s="15"/>
      <c r="H498" s="15"/>
      <c r="I498" s="73">
        <f t="shared" si="1"/>
        <v>0</v>
      </c>
      <c r="J498" s="14"/>
      <c r="K498" s="18"/>
      <c r="L498" s="19"/>
      <c r="M498" s="18">
        <f t="shared" si="2"/>
        <v>0</v>
      </c>
      <c r="N498" s="19"/>
      <c r="O498" s="19"/>
    </row>
    <row r="499" ht="22.5" customHeight="1">
      <c r="A499" s="13"/>
      <c r="B499" s="13"/>
      <c r="C499" s="13"/>
      <c r="D499" s="14"/>
      <c r="E499" s="14"/>
      <c r="F499" s="15"/>
      <c r="G499" s="15"/>
      <c r="H499" s="15"/>
      <c r="I499" s="73">
        <f t="shared" si="1"/>
        <v>0</v>
      </c>
      <c r="J499" s="14"/>
      <c r="K499" s="18"/>
      <c r="L499" s="19"/>
      <c r="M499" s="18">
        <f t="shared" si="2"/>
        <v>0</v>
      </c>
      <c r="N499" s="19"/>
      <c r="O499" s="19"/>
    </row>
    <row r="500" ht="22.5" customHeight="1">
      <c r="A500" s="13"/>
      <c r="B500" s="13"/>
      <c r="C500" s="13"/>
      <c r="D500" s="14"/>
      <c r="E500" s="14"/>
      <c r="F500" s="15"/>
      <c r="G500" s="15"/>
      <c r="H500" s="15"/>
      <c r="I500" s="73">
        <f t="shared" si="1"/>
        <v>0</v>
      </c>
      <c r="J500" s="14"/>
      <c r="K500" s="18"/>
      <c r="L500" s="19"/>
      <c r="M500" s="18">
        <f t="shared" si="2"/>
        <v>0</v>
      </c>
      <c r="N500" s="19"/>
      <c r="O500" s="19"/>
    </row>
    <row r="501" ht="22.5" customHeight="1">
      <c r="A501" s="13"/>
      <c r="B501" s="13"/>
      <c r="C501" s="13"/>
      <c r="D501" s="14"/>
      <c r="E501" s="14"/>
      <c r="F501" s="15"/>
      <c r="G501" s="15"/>
      <c r="H501" s="15"/>
      <c r="I501" s="73">
        <f t="shared" si="1"/>
        <v>0</v>
      </c>
      <c r="J501" s="14"/>
      <c r="K501" s="18"/>
      <c r="L501" s="19"/>
      <c r="M501" s="18">
        <f t="shared" si="2"/>
        <v>0</v>
      </c>
      <c r="N501" s="19"/>
      <c r="O501" s="19"/>
    </row>
    <row r="502" ht="22.5" customHeight="1">
      <c r="A502" s="13"/>
      <c r="B502" s="13"/>
      <c r="C502" s="13"/>
      <c r="D502" s="14"/>
      <c r="E502" s="14"/>
      <c r="F502" s="15"/>
      <c r="G502" s="15"/>
      <c r="H502" s="15"/>
      <c r="I502" s="73">
        <f t="shared" si="1"/>
        <v>0</v>
      </c>
      <c r="J502" s="14"/>
      <c r="K502" s="18"/>
      <c r="L502" s="19"/>
      <c r="M502" s="18">
        <f t="shared" si="2"/>
        <v>0</v>
      </c>
      <c r="N502" s="19"/>
      <c r="O502" s="19"/>
    </row>
    <row r="503" ht="22.5" customHeight="1">
      <c r="A503" s="13"/>
      <c r="B503" s="13"/>
      <c r="C503" s="13"/>
      <c r="D503" s="14"/>
      <c r="E503" s="14"/>
      <c r="F503" s="15"/>
      <c r="G503" s="15"/>
      <c r="H503" s="15"/>
      <c r="I503" s="73">
        <f t="shared" si="1"/>
        <v>0</v>
      </c>
      <c r="J503" s="14"/>
      <c r="K503" s="18"/>
      <c r="L503" s="19"/>
      <c r="M503" s="18">
        <f t="shared" si="2"/>
        <v>0</v>
      </c>
      <c r="N503" s="19"/>
      <c r="O503" s="19"/>
    </row>
    <row r="504" ht="22.5" customHeight="1">
      <c r="A504" s="13"/>
      <c r="B504" s="13"/>
      <c r="C504" s="13"/>
      <c r="D504" s="14"/>
      <c r="E504" s="14"/>
      <c r="F504" s="15"/>
      <c r="G504" s="15"/>
      <c r="H504" s="15"/>
      <c r="I504" s="73">
        <f t="shared" si="1"/>
        <v>0</v>
      </c>
      <c r="J504" s="14"/>
      <c r="K504" s="18"/>
      <c r="L504" s="19"/>
      <c r="M504" s="18">
        <f t="shared" si="2"/>
        <v>0</v>
      </c>
      <c r="N504" s="19"/>
      <c r="O504" s="19"/>
    </row>
    <row r="505" ht="22.5" customHeight="1">
      <c r="A505" s="13"/>
      <c r="B505" s="13"/>
      <c r="C505" s="13"/>
      <c r="D505" s="14"/>
      <c r="E505" s="14"/>
      <c r="F505" s="15"/>
      <c r="G505" s="15"/>
      <c r="H505" s="15"/>
      <c r="I505" s="73">
        <f t="shared" si="1"/>
        <v>0</v>
      </c>
      <c r="J505" s="14"/>
      <c r="K505" s="18"/>
      <c r="L505" s="19"/>
      <c r="M505" s="18">
        <f t="shared" si="2"/>
        <v>0</v>
      </c>
      <c r="N505" s="19"/>
      <c r="O505" s="19"/>
    </row>
    <row r="506" ht="22.5" customHeight="1">
      <c r="A506" s="13"/>
      <c r="B506" s="13"/>
      <c r="C506" s="13"/>
      <c r="D506" s="14"/>
      <c r="E506" s="14"/>
      <c r="F506" s="15"/>
      <c r="G506" s="15"/>
      <c r="H506" s="15"/>
      <c r="I506" s="73">
        <f t="shared" si="1"/>
        <v>0</v>
      </c>
      <c r="J506" s="14"/>
      <c r="K506" s="18"/>
      <c r="L506" s="19"/>
      <c r="M506" s="18">
        <f t="shared" si="2"/>
        <v>0</v>
      </c>
      <c r="N506" s="19"/>
      <c r="O506" s="19"/>
    </row>
    <row r="507" ht="22.5" customHeight="1">
      <c r="A507" s="13"/>
      <c r="B507" s="13"/>
      <c r="C507" s="13"/>
      <c r="D507" s="14"/>
      <c r="E507" s="14"/>
      <c r="F507" s="15"/>
      <c r="G507" s="15"/>
      <c r="H507" s="15"/>
      <c r="I507" s="73">
        <f t="shared" si="1"/>
        <v>0</v>
      </c>
      <c r="J507" s="14"/>
      <c r="K507" s="18"/>
      <c r="L507" s="19"/>
      <c r="M507" s="18">
        <f t="shared" si="2"/>
        <v>0</v>
      </c>
      <c r="N507" s="19"/>
      <c r="O507" s="19"/>
    </row>
    <row r="508" ht="22.5" customHeight="1">
      <c r="A508" s="13"/>
      <c r="B508" s="13"/>
      <c r="C508" s="13"/>
      <c r="D508" s="14"/>
      <c r="E508" s="14"/>
      <c r="F508" s="15"/>
      <c r="G508" s="15"/>
      <c r="H508" s="15"/>
      <c r="I508" s="73">
        <f t="shared" si="1"/>
        <v>0</v>
      </c>
      <c r="J508" s="14"/>
      <c r="K508" s="18"/>
      <c r="L508" s="19"/>
      <c r="M508" s="18">
        <f t="shared" si="2"/>
        <v>0</v>
      </c>
      <c r="N508" s="19"/>
      <c r="O508" s="19"/>
    </row>
    <row r="509" ht="22.5" customHeight="1">
      <c r="A509" s="13"/>
      <c r="B509" s="13"/>
      <c r="C509" s="13"/>
      <c r="D509" s="14"/>
      <c r="E509" s="14"/>
      <c r="F509" s="15"/>
      <c r="G509" s="15"/>
      <c r="H509" s="15"/>
      <c r="I509" s="73">
        <f t="shared" si="1"/>
        <v>0</v>
      </c>
      <c r="J509" s="14"/>
      <c r="K509" s="18"/>
      <c r="L509" s="19"/>
      <c r="M509" s="18">
        <f t="shared" si="2"/>
        <v>0</v>
      </c>
      <c r="N509" s="19"/>
      <c r="O509" s="19"/>
    </row>
    <row r="510" ht="22.5" customHeight="1">
      <c r="A510" s="13"/>
      <c r="B510" s="13"/>
      <c r="C510" s="13"/>
      <c r="D510" s="14"/>
      <c r="E510" s="14"/>
      <c r="F510" s="15"/>
      <c r="G510" s="15"/>
      <c r="H510" s="15"/>
      <c r="I510" s="73">
        <f t="shared" si="1"/>
        <v>0</v>
      </c>
      <c r="J510" s="14"/>
      <c r="K510" s="18"/>
      <c r="L510" s="19"/>
      <c r="M510" s="18">
        <f t="shared" si="2"/>
        <v>0</v>
      </c>
      <c r="N510" s="19"/>
      <c r="O510" s="19"/>
    </row>
    <row r="511" ht="22.5" customHeight="1">
      <c r="A511" s="13"/>
      <c r="B511" s="13"/>
      <c r="C511" s="13"/>
      <c r="D511" s="14"/>
      <c r="E511" s="14"/>
      <c r="F511" s="15"/>
      <c r="G511" s="15"/>
      <c r="H511" s="15"/>
      <c r="I511" s="73">
        <f t="shared" si="1"/>
        <v>0</v>
      </c>
      <c r="J511" s="14"/>
      <c r="K511" s="18"/>
      <c r="L511" s="19"/>
      <c r="M511" s="18">
        <f t="shared" si="2"/>
        <v>0</v>
      </c>
      <c r="N511" s="19"/>
      <c r="O511" s="19"/>
    </row>
    <row r="512" ht="22.5" customHeight="1">
      <c r="A512" s="13"/>
      <c r="B512" s="13"/>
      <c r="C512" s="13"/>
      <c r="D512" s="14"/>
      <c r="E512" s="14"/>
      <c r="F512" s="15"/>
      <c r="G512" s="15"/>
      <c r="H512" s="15"/>
      <c r="I512" s="73">
        <f t="shared" si="1"/>
        <v>0</v>
      </c>
      <c r="J512" s="14"/>
      <c r="K512" s="18"/>
      <c r="L512" s="19"/>
      <c r="M512" s="18">
        <f t="shared" si="2"/>
        <v>0</v>
      </c>
      <c r="N512" s="19"/>
      <c r="O512" s="19"/>
    </row>
    <row r="513" ht="22.5" customHeight="1">
      <c r="A513" s="13"/>
      <c r="B513" s="13"/>
      <c r="C513" s="13"/>
      <c r="D513" s="14"/>
      <c r="E513" s="14"/>
      <c r="F513" s="15"/>
      <c r="G513" s="15"/>
      <c r="H513" s="15"/>
      <c r="I513" s="73">
        <f t="shared" si="1"/>
        <v>0</v>
      </c>
      <c r="J513" s="14"/>
      <c r="K513" s="18"/>
      <c r="L513" s="19"/>
      <c r="M513" s="18">
        <f t="shared" si="2"/>
        <v>0</v>
      </c>
      <c r="N513" s="19"/>
      <c r="O513" s="19"/>
    </row>
    <row r="514" ht="22.5" customHeight="1">
      <c r="A514" s="13"/>
      <c r="B514" s="13"/>
      <c r="C514" s="13"/>
      <c r="D514" s="14"/>
      <c r="E514" s="14"/>
      <c r="F514" s="15"/>
      <c r="G514" s="15"/>
      <c r="H514" s="15"/>
      <c r="I514" s="73">
        <f t="shared" si="1"/>
        <v>0</v>
      </c>
      <c r="J514" s="14"/>
      <c r="K514" s="18"/>
      <c r="L514" s="19"/>
      <c r="M514" s="18">
        <f t="shared" si="2"/>
        <v>0</v>
      </c>
      <c r="N514" s="19"/>
      <c r="O514" s="19"/>
    </row>
    <row r="515" ht="22.5" customHeight="1">
      <c r="A515" s="13"/>
      <c r="B515" s="13"/>
      <c r="C515" s="13"/>
      <c r="D515" s="14"/>
      <c r="E515" s="14"/>
      <c r="F515" s="15"/>
      <c r="G515" s="15"/>
      <c r="H515" s="15"/>
      <c r="I515" s="73">
        <f t="shared" si="1"/>
        <v>0</v>
      </c>
      <c r="J515" s="14"/>
      <c r="K515" s="18"/>
      <c r="L515" s="19"/>
      <c r="M515" s="18">
        <f t="shared" si="2"/>
        <v>0</v>
      </c>
      <c r="N515" s="19"/>
      <c r="O515" s="19"/>
    </row>
    <row r="516" ht="22.5" customHeight="1">
      <c r="A516" s="13"/>
      <c r="B516" s="13"/>
      <c r="C516" s="13"/>
      <c r="D516" s="14"/>
      <c r="E516" s="14"/>
      <c r="F516" s="15"/>
      <c r="G516" s="15"/>
      <c r="H516" s="15"/>
      <c r="I516" s="73">
        <f t="shared" si="1"/>
        <v>0</v>
      </c>
      <c r="J516" s="14"/>
      <c r="K516" s="18"/>
      <c r="L516" s="19"/>
      <c r="M516" s="18">
        <f t="shared" si="2"/>
        <v>0</v>
      </c>
      <c r="N516" s="19"/>
      <c r="O516" s="19"/>
    </row>
    <row r="517" ht="22.5" customHeight="1">
      <c r="A517" s="13"/>
      <c r="B517" s="13"/>
      <c r="C517" s="13"/>
      <c r="D517" s="14"/>
      <c r="E517" s="14"/>
      <c r="F517" s="15"/>
      <c r="G517" s="15"/>
      <c r="H517" s="15"/>
      <c r="I517" s="73">
        <f t="shared" si="1"/>
        <v>0</v>
      </c>
      <c r="J517" s="14"/>
      <c r="K517" s="18"/>
      <c r="L517" s="19"/>
      <c r="M517" s="18">
        <f t="shared" si="2"/>
        <v>0</v>
      </c>
      <c r="N517" s="19"/>
      <c r="O517" s="19"/>
    </row>
    <row r="518" ht="22.5" customHeight="1">
      <c r="A518" s="13"/>
      <c r="B518" s="13"/>
      <c r="C518" s="13"/>
      <c r="D518" s="14"/>
      <c r="E518" s="14"/>
      <c r="F518" s="15"/>
      <c r="G518" s="15"/>
      <c r="H518" s="15"/>
      <c r="I518" s="73">
        <f t="shared" si="1"/>
        <v>0</v>
      </c>
      <c r="J518" s="14"/>
      <c r="K518" s="18"/>
      <c r="L518" s="19"/>
      <c r="M518" s="18">
        <f t="shared" si="2"/>
        <v>0</v>
      </c>
      <c r="N518" s="19"/>
      <c r="O518" s="19"/>
    </row>
    <row r="519" ht="22.5" customHeight="1">
      <c r="A519" s="13"/>
      <c r="B519" s="13"/>
      <c r="C519" s="13"/>
      <c r="D519" s="14"/>
      <c r="E519" s="14"/>
      <c r="F519" s="15"/>
      <c r="G519" s="15"/>
      <c r="H519" s="15"/>
      <c r="I519" s="73">
        <f t="shared" si="1"/>
        <v>0</v>
      </c>
      <c r="J519" s="14"/>
      <c r="K519" s="18"/>
      <c r="L519" s="19"/>
      <c r="M519" s="18">
        <f t="shared" si="2"/>
        <v>0</v>
      </c>
      <c r="N519" s="19"/>
      <c r="O519" s="19"/>
    </row>
    <row r="520" ht="22.5" customHeight="1">
      <c r="A520" s="13"/>
      <c r="B520" s="13"/>
      <c r="C520" s="13"/>
      <c r="D520" s="14"/>
      <c r="E520" s="14"/>
      <c r="F520" s="15"/>
      <c r="G520" s="15"/>
      <c r="H520" s="15"/>
      <c r="I520" s="73">
        <f t="shared" si="1"/>
        <v>0</v>
      </c>
      <c r="J520" s="14"/>
      <c r="K520" s="18"/>
      <c r="L520" s="19"/>
      <c r="M520" s="18">
        <f t="shared" si="2"/>
        <v>0</v>
      </c>
      <c r="N520" s="19"/>
      <c r="O520" s="19"/>
    </row>
    <row r="521" ht="22.5" customHeight="1">
      <c r="A521" s="13"/>
      <c r="B521" s="13"/>
      <c r="C521" s="13"/>
      <c r="D521" s="14"/>
      <c r="E521" s="14"/>
      <c r="F521" s="15"/>
      <c r="G521" s="15"/>
      <c r="H521" s="15"/>
      <c r="I521" s="73">
        <f t="shared" si="1"/>
        <v>0</v>
      </c>
      <c r="J521" s="14"/>
      <c r="K521" s="18"/>
      <c r="L521" s="19"/>
      <c r="M521" s="18">
        <f t="shared" si="2"/>
        <v>0</v>
      </c>
      <c r="N521" s="19"/>
      <c r="O521" s="19"/>
    </row>
    <row r="522" ht="22.5" customHeight="1">
      <c r="A522" s="13"/>
      <c r="B522" s="13"/>
      <c r="C522" s="13"/>
      <c r="D522" s="14"/>
      <c r="E522" s="14"/>
      <c r="F522" s="15"/>
      <c r="G522" s="15"/>
      <c r="H522" s="15"/>
      <c r="I522" s="73">
        <f t="shared" si="1"/>
        <v>0</v>
      </c>
      <c r="J522" s="14"/>
      <c r="K522" s="18"/>
      <c r="L522" s="19"/>
      <c r="M522" s="18">
        <f t="shared" si="2"/>
        <v>0</v>
      </c>
      <c r="N522" s="19"/>
      <c r="O522" s="19"/>
    </row>
    <row r="523" ht="22.5" customHeight="1">
      <c r="A523" s="13"/>
      <c r="B523" s="13"/>
      <c r="C523" s="13"/>
      <c r="D523" s="14"/>
      <c r="E523" s="14"/>
      <c r="F523" s="15"/>
      <c r="G523" s="15"/>
      <c r="H523" s="15"/>
      <c r="I523" s="73">
        <f t="shared" si="1"/>
        <v>0</v>
      </c>
      <c r="J523" s="14"/>
      <c r="K523" s="18"/>
      <c r="L523" s="19"/>
      <c r="M523" s="18">
        <f t="shared" si="2"/>
        <v>0</v>
      </c>
      <c r="N523" s="19"/>
      <c r="O523" s="19"/>
    </row>
    <row r="524" ht="22.5" customHeight="1">
      <c r="A524" s="13"/>
      <c r="B524" s="13"/>
      <c r="C524" s="13"/>
      <c r="D524" s="14"/>
      <c r="E524" s="14"/>
      <c r="F524" s="15"/>
      <c r="G524" s="15"/>
      <c r="H524" s="15"/>
      <c r="I524" s="73">
        <f t="shared" si="1"/>
        <v>0</v>
      </c>
      <c r="J524" s="14"/>
      <c r="K524" s="18"/>
      <c r="L524" s="19"/>
      <c r="M524" s="18">
        <f t="shared" si="2"/>
        <v>0</v>
      </c>
      <c r="N524" s="19"/>
      <c r="O524" s="19"/>
    </row>
    <row r="525" ht="22.5" customHeight="1">
      <c r="A525" s="13"/>
      <c r="B525" s="13"/>
      <c r="C525" s="13"/>
      <c r="D525" s="14"/>
      <c r="E525" s="14"/>
      <c r="F525" s="15"/>
      <c r="G525" s="15"/>
      <c r="H525" s="15"/>
      <c r="I525" s="73">
        <f t="shared" si="1"/>
        <v>0</v>
      </c>
      <c r="J525" s="14"/>
      <c r="K525" s="18"/>
      <c r="L525" s="19"/>
      <c r="M525" s="18">
        <f t="shared" si="2"/>
        <v>0</v>
      </c>
      <c r="N525" s="19"/>
      <c r="O525" s="19"/>
    </row>
    <row r="526" ht="22.5" customHeight="1">
      <c r="A526" s="13"/>
      <c r="B526" s="13"/>
      <c r="C526" s="13"/>
      <c r="D526" s="14"/>
      <c r="E526" s="14"/>
      <c r="F526" s="15"/>
      <c r="G526" s="15"/>
      <c r="H526" s="15"/>
      <c r="I526" s="73">
        <f t="shared" si="1"/>
        <v>0</v>
      </c>
      <c r="J526" s="14"/>
      <c r="K526" s="18"/>
      <c r="L526" s="19"/>
      <c r="M526" s="18">
        <f t="shared" si="2"/>
        <v>0</v>
      </c>
      <c r="N526" s="19"/>
      <c r="O526" s="19"/>
    </row>
    <row r="527" ht="22.5" customHeight="1">
      <c r="A527" s="13"/>
      <c r="B527" s="13"/>
      <c r="C527" s="13"/>
      <c r="D527" s="14"/>
      <c r="E527" s="14"/>
      <c r="F527" s="15"/>
      <c r="G527" s="15"/>
      <c r="H527" s="15"/>
      <c r="I527" s="73">
        <f t="shared" si="1"/>
        <v>0</v>
      </c>
      <c r="J527" s="14"/>
      <c r="K527" s="18"/>
      <c r="L527" s="19"/>
      <c r="M527" s="18">
        <f t="shared" si="2"/>
        <v>0</v>
      </c>
      <c r="N527" s="19"/>
      <c r="O527" s="19"/>
    </row>
    <row r="528" ht="22.5" customHeight="1">
      <c r="A528" s="13"/>
      <c r="B528" s="13"/>
      <c r="C528" s="13"/>
      <c r="D528" s="14"/>
      <c r="E528" s="14"/>
      <c r="F528" s="15"/>
      <c r="G528" s="15"/>
      <c r="H528" s="15"/>
      <c r="I528" s="73">
        <f t="shared" si="1"/>
        <v>0</v>
      </c>
      <c r="J528" s="14"/>
      <c r="K528" s="18"/>
      <c r="L528" s="19"/>
      <c r="M528" s="18">
        <f t="shared" si="2"/>
        <v>0</v>
      </c>
      <c r="N528" s="19"/>
      <c r="O528" s="19"/>
    </row>
    <row r="529" ht="22.5" customHeight="1">
      <c r="A529" s="13"/>
      <c r="B529" s="13"/>
      <c r="C529" s="13"/>
      <c r="D529" s="14"/>
      <c r="E529" s="14"/>
      <c r="F529" s="15"/>
      <c r="G529" s="15"/>
      <c r="H529" s="15"/>
      <c r="I529" s="73">
        <f t="shared" si="1"/>
        <v>0</v>
      </c>
      <c r="J529" s="14"/>
      <c r="K529" s="18"/>
      <c r="L529" s="19"/>
      <c r="M529" s="18">
        <f t="shared" si="2"/>
        <v>0</v>
      </c>
      <c r="N529" s="19"/>
      <c r="O529" s="19"/>
    </row>
    <row r="530" ht="22.5" customHeight="1">
      <c r="A530" s="13"/>
      <c r="B530" s="13"/>
      <c r="C530" s="13"/>
      <c r="D530" s="14"/>
      <c r="E530" s="14"/>
      <c r="F530" s="15"/>
      <c r="G530" s="15"/>
      <c r="H530" s="15"/>
      <c r="I530" s="73">
        <f t="shared" si="1"/>
        <v>0</v>
      </c>
      <c r="J530" s="14"/>
      <c r="K530" s="18"/>
      <c r="L530" s="19"/>
      <c r="M530" s="18">
        <f t="shared" si="2"/>
        <v>0</v>
      </c>
      <c r="N530" s="19"/>
      <c r="O530" s="19"/>
    </row>
    <row r="531" ht="22.5" customHeight="1">
      <c r="A531" s="13"/>
      <c r="B531" s="13"/>
      <c r="C531" s="13"/>
      <c r="D531" s="14"/>
      <c r="E531" s="14"/>
      <c r="F531" s="15"/>
      <c r="G531" s="15"/>
      <c r="H531" s="15"/>
      <c r="I531" s="73">
        <f t="shared" si="1"/>
        <v>0</v>
      </c>
      <c r="J531" s="14"/>
      <c r="K531" s="18"/>
      <c r="L531" s="19"/>
      <c r="M531" s="18">
        <f t="shared" si="2"/>
        <v>0</v>
      </c>
      <c r="N531" s="19"/>
      <c r="O531" s="19"/>
    </row>
    <row r="532" ht="22.5" customHeight="1">
      <c r="A532" s="13"/>
      <c r="B532" s="13"/>
      <c r="C532" s="13"/>
      <c r="D532" s="14"/>
      <c r="E532" s="14"/>
      <c r="F532" s="15"/>
      <c r="G532" s="15"/>
      <c r="H532" s="15"/>
      <c r="I532" s="73">
        <f t="shared" si="1"/>
        <v>0</v>
      </c>
      <c r="J532" s="14"/>
      <c r="K532" s="18"/>
      <c r="L532" s="19"/>
      <c r="M532" s="18">
        <f t="shared" si="2"/>
        <v>0</v>
      </c>
      <c r="N532" s="19"/>
      <c r="O532" s="19"/>
    </row>
    <row r="533" ht="22.5" customHeight="1">
      <c r="A533" s="13"/>
      <c r="B533" s="13"/>
      <c r="C533" s="13"/>
      <c r="D533" s="14"/>
      <c r="E533" s="14"/>
      <c r="F533" s="15"/>
      <c r="G533" s="15"/>
      <c r="H533" s="15"/>
      <c r="I533" s="73">
        <f t="shared" si="1"/>
        <v>0</v>
      </c>
      <c r="J533" s="14"/>
      <c r="K533" s="18"/>
      <c r="L533" s="19"/>
      <c r="M533" s="18">
        <f t="shared" si="2"/>
        <v>0</v>
      </c>
      <c r="N533" s="19"/>
      <c r="O533" s="19"/>
    </row>
    <row r="534" ht="22.5" customHeight="1">
      <c r="A534" s="13"/>
      <c r="B534" s="13"/>
      <c r="C534" s="13"/>
      <c r="D534" s="14"/>
      <c r="E534" s="14"/>
      <c r="F534" s="15"/>
      <c r="G534" s="15"/>
      <c r="H534" s="15"/>
      <c r="I534" s="73">
        <f t="shared" si="1"/>
        <v>0</v>
      </c>
      <c r="J534" s="14"/>
      <c r="K534" s="18"/>
      <c r="L534" s="19"/>
      <c r="M534" s="18">
        <f t="shared" si="2"/>
        <v>0</v>
      </c>
      <c r="N534" s="19"/>
      <c r="O534" s="19"/>
    </row>
    <row r="535" ht="22.5" customHeight="1">
      <c r="A535" s="13"/>
      <c r="B535" s="13"/>
      <c r="C535" s="13"/>
      <c r="D535" s="14"/>
      <c r="E535" s="14"/>
      <c r="F535" s="15"/>
      <c r="G535" s="15"/>
      <c r="H535" s="15"/>
      <c r="I535" s="73">
        <f t="shared" si="1"/>
        <v>0</v>
      </c>
      <c r="J535" s="14"/>
      <c r="K535" s="18"/>
      <c r="L535" s="19"/>
      <c r="M535" s="18">
        <f t="shared" si="2"/>
        <v>0</v>
      </c>
      <c r="N535" s="19"/>
      <c r="O535" s="19"/>
    </row>
    <row r="536" ht="22.5" customHeight="1">
      <c r="A536" s="13"/>
      <c r="B536" s="13"/>
      <c r="C536" s="13"/>
      <c r="D536" s="14"/>
      <c r="E536" s="14"/>
      <c r="F536" s="15"/>
      <c r="G536" s="15"/>
      <c r="H536" s="15"/>
      <c r="I536" s="73">
        <f t="shared" si="1"/>
        <v>0</v>
      </c>
      <c r="J536" s="14"/>
      <c r="K536" s="18"/>
      <c r="L536" s="19"/>
      <c r="M536" s="18">
        <f t="shared" si="2"/>
        <v>0</v>
      </c>
      <c r="N536" s="19"/>
      <c r="O536" s="19"/>
    </row>
    <row r="537" ht="22.5" customHeight="1">
      <c r="A537" s="13"/>
      <c r="B537" s="13"/>
      <c r="C537" s="13"/>
      <c r="D537" s="14"/>
      <c r="E537" s="14"/>
      <c r="F537" s="15"/>
      <c r="G537" s="15"/>
      <c r="H537" s="15"/>
      <c r="I537" s="73">
        <f t="shared" si="1"/>
        <v>0</v>
      </c>
      <c r="J537" s="14"/>
      <c r="K537" s="18"/>
      <c r="L537" s="19"/>
      <c r="M537" s="18">
        <f t="shared" si="2"/>
        <v>0</v>
      </c>
      <c r="N537" s="19"/>
      <c r="O537" s="19"/>
    </row>
    <row r="538" ht="22.5" customHeight="1">
      <c r="A538" s="13"/>
      <c r="B538" s="13"/>
      <c r="C538" s="13"/>
      <c r="D538" s="14"/>
      <c r="E538" s="14"/>
      <c r="F538" s="15"/>
      <c r="G538" s="15"/>
      <c r="H538" s="15"/>
      <c r="I538" s="73">
        <f t="shared" si="1"/>
        <v>0</v>
      </c>
      <c r="J538" s="14"/>
      <c r="K538" s="18"/>
      <c r="L538" s="19"/>
      <c r="M538" s="18">
        <f t="shared" si="2"/>
        <v>0</v>
      </c>
      <c r="N538" s="19"/>
      <c r="O538" s="19"/>
    </row>
    <row r="539" ht="22.5" customHeight="1">
      <c r="A539" s="13"/>
      <c r="B539" s="13"/>
      <c r="C539" s="13"/>
      <c r="D539" s="14"/>
      <c r="E539" s="14"/>
      <c r="F539" s="15"/>
      <c r="G539" s="15"/>
      <c r="H539" s="15"/>
      <c r="I539" s="73">
        <f t="shared" si="1"/>
        <v>0</v>
      </c>
      <c r="J539" s="14"/>
      <c r="K539" s="18"/>
      <c r="L539" s="19"/>
      <c r="M539" s="18">
        <f t="shared" si="2"/>
        <v>0</v>
      </c>
      <c r="N539" s="19"/>
      <c r="O539" s="19"/>
    </row>
    <row r="540" ht="22.5" customHeight="1">
      <c r="A540" s="13"/>
      <c r="B540" s="13"/>
      <c r="C540" s="13"/>
      <c r="D540" s="14"/>
      <c r="E540" s="14"/>
      <c r="F540" s="15"/>
      <c r="G540" s="15"/>
      <c r="H540" s="15"/>
      <c r="I540" s="73">
        <f t="shared" si="1"/>
        <v>0</v>
      </c>
      <c r="J540" s="14"/>
      <c r="K540" s="18"/>
      <c r="L540" s="19"/>
      <c r="M540" s="18">
        <f t="shared" si="2"/>
        <v>0</v>
      </c>
      <c r="N540" s="19"/>
      <c r="O540" s="19"/>
    </row>
    <row r="541" ht="22.5" customHeight="1">
      <c r="A541" s="13"/>
      <c r="B541" s="13"/>
      <c r="C541" s="13"/>
      <c r="D541" s="14"/>
      <c r="E541" s="14"/>
      <c r="F541" s="15"/>
      <c r="G541" s="15"/>
      <c r="H541" s="15"/>
      <c r="I541" s="73">
        <f t="shared" si="1"/>
        <v>0</v>
      </c>
      <c r="J541" s="14"/>
      <c r="K541" s="18"/>
      <c r="L541" s="19"/>
      <c r="M541" s="18">
        <f t="shared" si="2"/>
        <v>0</v>
      </c>
      <c r="N541" s="19"/>
      <c r="O541" s="19"/>
    </row>
    <row r="542" ht="22.5" customHeight="1">
      <c r="A542" s="13"/>
      <c r="B542" s="13"/>
      <c r="C542" s="13"/>
      <c r="D542" s="14"/>
      <c r="E542" s="14"/>
      <c r="F542" s="15"/>
      <c r="G542" s="15"/>
      <c r="H542" s="15"/>
      <c r="I542" s="73">
        <f t="shared" si="1"/>
        <v>0</v>
      </c>
      <c r="J542" s="14"/>
      <c r="K542" s="18"/>
      <c r="L542" s="19"/>
      <c r="M542" s="18">
        <f t="shared" si="2"/>
        <v>0</v>
      </c>
      <c r="N542" s="19"/>
      <c r="O542" s="19"/>
    </row>
    <row r="543" ht="22.5" customHeight="1">
      <c r="A543" s="13"/>
      <c r="B543" s="13"/>
      <c r="C543" s="13"/>
      <c r="D543" s="14"/>
      <c r="E543" s="14"/>
      <c r="F543" s="15"/>
      <c r="G543" s="15"/>
      <c r="H543" s="15"/>
      <c r="I543" s="73">
        <f t="shared" si="1"/>
        <v>0</v>
      </c>
      <c r="J543" s="14"/>
      <c r="K543" s="18"/>
      <c r="L543" s="19"/>
      <c r="M543" s="18">
        <f t="shared" si="2"/>
        <v>0</v>
      </c>
      <c r="N543" s="19"/>
      <c r="O543" s="19"/>
    </row>
    <row r="544" ht="22.5" customHeight="1">
      <c r="A544" s="13"/>
      <c r="B544" s="13"/>
      <c r="C544" s="13"/>
      <c r="D544" s="14"/>
      <c r="E544" s="14"/>
      <c r="F544" s="15"/>
      <c r="G544" s="15"/>
      <c r="H544" s="15"/>
      <c r="I544" s="73">
        <f t="shared" si="1"/>
        <v>0</v>
      </c>
      <c r="J544" s="14"/>
      <c r="K544" s="18"/>
      <c r="L544" s="19"/>
      <c r="M544" s="18">
        <f t="shared" si="2"/>
        <v>0</v>
      </c>
      <c r="N544" s="19"/>
      <c r="O544" s="19"/>
    </row>
    <row r="545" ht="22.5" customHeight="1">
      <c r="A545" s="13"/>
      <c r="B545" s="13"/>
      <c r="C545" s="13"/>
      <c r="D545" s="14"/>
      <c r="E545" s="14"/>
      <c r="F545" s="15"/>
      <c r="G545" s="15"/>
      <c r="H545" s="15"/>
      <c r="I545" s="73">
        <f t="shared" si="1"/>
        <v>0</v>
      </c>
      <c r="J545" s="14"/>
      <c r="K545" s="18"/>
      <c r="L545" s="19"/>
      <c r="M545" s="18">
        <f t="shared" si="2"/>
        <v>0</v>
      </c>
      <c r="N545" s="19"/>
      <c r="O545" s="19"/>
    </row>
    <row r="546" ht="22.5" customHeight="1">
      <c r="A546" s="13"/>
      <c r="B546" s="13"/>
      <c r="C546" s="13"/>
      <c r="D546" s="14"/>
      <c r="E546" s="14"/>
      <c r="F546" s="15"/>
      <c r="G546" s="15"/>
      <c r="H546" s="15"/>
      <c r="I546" s="73">
        <f t="shared" si="1"/>
        <v>0</v>
      </c>
      <c r="J546" s="14"/>
      <c r="K546" s="18"/>
      <c r="L546" s="19"/>
      <c r="M546" s="18">
        <f t="shared" si="2"/>
        <v>0</v>
      </c>
      <c r="N546" s="19"/>
      <c r="O546" s="19"/>
    </row>
    <row r="547" ht="22.5" customHeight="1">
      <c r="A547" s="13"/>
      <c r="B547" s="13"/>
      <c r="C547" s="13"/>
      <c r="D547" s="14"/>
      <c r="E547" s="14"/>
      <c r="F547" s="15"/>
      <c r="G547" s="15"/>
      <c r="H547" s="15"/>
      <c r="I547" s="73">
        <f t="shared" si="1"/>
        <v>0</v>
      </c>
      <c r="J547" s="14"/>
      <c r="K547" s="18"/>
      <c r="L547" s="19"/>
      <c r="M547" s="18">
        <f t="shared" si="2"/>
        <v>0</v>
      </c>
      <c r="N547" s="19"/>
      <c r="O547" s="19"/>
    </row>
    <row r="548" ht="22.5" customHeight="1">
      <c r="A548" s="13"/>
      <c r="B548" s="13"/>
      <c r="C548" s="13"/>
      <c r="D548" s="14"/>
      <c r="E548" s="14"/>
      <c r="F548" s="15"/>
      <c r="G548" s="15"/>
      <c r="H548" s="15"/>
      <c r="I548" s="73">
        <f t="shared" si="1"/>
        <v>0</v>
      </c>
      <c r="J548" s="14"/>
      <c r="K548" s="18"/>
      <c r="L548" s="19"/>
      <c r="M548" s="18">
        <f t="shared" si="2"/>
        <v>0</v>
      </c>
      <c r="N548" s="19"/>
      <c r="O548" s="19"/>
    </row>
    <row r="549" ht="22.5" customHeight="1">
      <c r="A549" s="13"/>
      <c r="B549" s="13"/>
      <c r="C549" s="13"/>
      <c r="D549" s="14"/>
      <c r="E549" s="14"/>
      <c r="F549" s="15"/>
      <c r="G549" s="15"/>
      <c r="H549" s="15"/>
      <c r="I549" s="73">
        <f t="shared" si="1"/>
        <v>0</v>
      </c>
      <c r="J549" s="14"/>
      <c r="K549" s="18"/>
      <c r="L549" s="19"/>
      <c r="M549" s="18">
        <f t="shared" si="2"/>
        <v>0</v>
      </c>
      <c r="N549" s="19"/>
      <c r="O549" s="19"/>
    </row>
    <row r="550" ht="22.5" customHeight="1">
      <c r="A550" s="13"/>
      <c r="B550" s="13"/>
      <c r="C550" s="13"/>
      <c r="D550" s="14"/>
      <c r="E550" s="14"/>
      <c r="F550" s="15"/>
      <c r="G550" s="15"/>
      <c r="H550" s="15"/>
      <c r="I550" s="73">
        <f t="shared" si="1"/>
        <v>0</v>
      </c>
      <c r="J550" s="14"/>
      <c r="K550" s="18"/>
      <c r="L550" s="19"/>
      <c r="M550" s="18">
        <f t="shared" si="2"/>
        <v>0</v>
      </c>
      <c r="N550" s="19"/>
      <c r="O550" s="19"/>
    </row>
    <row r="551" ht="22.5" customHeight="1">
      <c r="A551" s="13"/>
      <c r="B551" s="13"/>
      <c r="C551" s="13"/>
      <c r="D551" s="14"/>
      <c r="E551" s="14"/>
      <c r="F551" s="15"/>
      <c r="G551" s="15"/>
      <c r="H551" s="15"/>
      <c r="I551" s="73">
        <f t="shared" si="1"/>
        <v>0</v>
      </c>
      <c r="J551" s="14"/>
      <c r="K551" s="18"/>
      <c r="L551" s="19"/>
      <c r="M551" s="18">
        <f t="shared" si="2"/>
        <v>0</v>
      </c>
      <c r="N551" s="19"/>
      <c r="O551" s="19"/>
    </row>
    <row r="552" ht="22.5" customHeight="1">
      <c r="A552" s="13"/>
      <c r="B552" s="13"/>
      <c r="C552" s="13"/>
      <c r="D552" s="14"/>
      <c r="E552" s="14"/>
      <c r="F552" s="15"/>
      <c r="G552" s="15"/>
      <c r="H552" s="15"/>
      <c r="I552" s="73">
        <f t="shared" si="1"/>
        <v>0</v>
      </c>
      <c r="J552" s="14"/>
      <c r="K552" s="18"/>
      <c r="L552" s="19"/>
      <c r="M552" s="18">
        <f t="shared" si="2"/>
        <v>0</v>
      </c>
      <c r="N552" s="19"/>
      <c r="O552" s="19"/>
    </row>
    <row r="553" ht="22.5" customHeight="1">
      <c r="A553" s="13"/>
      <c r="B553" s="13"/>
      <c r="C553" s="13"/>
      <c r="D553" s="14"/>
      <c r="E553" s="14"/>
      <c r="F553" s="15"/>
      <c r="G553" s="15"/>
      <c r="H553" s="15"/>
      <c r="I553" s="73">
        <f t="shared" si="1"/>
        <v>0</v>
      </c>
      <c r="J553" s="14"/>
      <c r="K553" s="18"/>
      <c r="L553" s="19"/>
      <c r="M553" s="18">
        <f t="shared" si="2"/>
        <v>0</v>
      </c>
      <c r="N553" s="19"/>
      <c r="O553" s="19"/>
    </row>
    <row r="554" ht="22.5" customHeight="1">
      <c r="A554" s="13"/>
      <c r="B554" s="13"/>
      <c r="C554" s="13"/>
      <c r="D554" s="14"/>
      <c r="E554" s="14"/>
      <c r="F554" s="15"/>
      <c r="G554" s="15"/>
      <c r="H554" s="15"/>
      <c r="I554" s="73">
        <f t="shared" si="1"/>
        <v>0</v>
      </c>
      <c r="J554" s="14"/>
      <c r="K554" s="18"/>
      <c r="L554" s="19"/>
      <c r="M554" s="18">
        <f t="shared" si="2"/>
        <v>0</v>
      </c>
      <c r="N554" s="19"/>
      <c r="O554" s="19"/>
    </row>
    <row r="555" ht="22.5" customHeight="1">
      <c r="A555" s="13"/>
      <c r="B555" s="13"/>
      <c r="C555" s="13"/>
      <c r="D555" s="14"/>
      <c r="E555" s="14"/>
      <c r="F555" s="15"/>
      <c r="G555" s="15"/>
      <c r="H555" s="15"/>
      <c r="I555" s="73">
        <f t="shared" si="1"/>
        <v>0</v>
      </c>
      <c r="J555" s="14"/>
      <c r="K555" s="18"/>
      <c r="L555" s="19"/>
      <c r="M555" s="18">
        <f t="shared" si="2"/>
        <v>0</v>
      </c>
      <c r="N555" s="19"/>
      <c r="O555" s="19"/>
    </row>
    <row r="556" ht="22.5" customHeight="1">
      <c r="A556" s="13"/>
      <c r="B556" s="13"/>
      <c r="C556" s="13"/>
      <c r="D556" s="14"/>
      <c r="E556" s="14"/>
      <c r="F556" s="15"/>
      <c r="G556" s="15"/>
      <c r="H556" s="15"/>
      <c r="I556" s="73">
        <f t="shared" si="1"/>
        <v>0</v>
      </c>
      <c r="J556" s="14"/>
      <c r="K556" s="18"/>
      <c r="L556" s="19"/>
      <c r="M556" s="18">
        <f t="shared" si="2"/>
        <v>0</v>
      </c>
      <c r="N556" s="19"/>
      <c r="O556" s="19"/>
    </row>
    <row r="557" ht="22.5" customHeight="1">
      <c r="A557" s="13"/>
      <c r="B557" s="13"/>
      <c r="C557" s="13"/>
      <c r="D557" s="14"/>
      <c r="E557" s="14"/>
      <c r="F557" s="15"/>
      <c r="G557" s="15"/>
      <c r="H557" s="15"/>
      <c r="I557" s="73">
        <f t="shared" si="1"/>
        <v>0</v>
      </c>
      <c r="J557" s="14"/>
      <c r="K557" s="18"/>
      <c r="L557" s="19"/>
      <c r="M557" s="18">
        <f t="shared" si="2"/>
        <v>0</v>
      </c>
      <c r="N557" s="19"/>
      <c r="O557" s="19"/>
    </row>
    <row r="558" ht="22.5" customHeight="1">
      <c r="A558" s="13"/>
      <c r="B558" s="13"/>
      <c r="C558" s="13"/>
      <c r="D558" s="14"/>
      <c r="E558" s="14"/>
      <c r="F558" s="15"/>
      <c r="G558" s="15"/>
      <c r="H558" s="15"/>
      <c r="I558" s="73">
        <f t="shared" si="1"/>
        <v>0</v>
      </c>
      <c r="J558" s="14"/>
      <c r="K558" s="18"/>
      <c r="L558" s="19"/>
      <c r="M558" s="18">
        <f t="shared" si="2"/>
        <v>0</v>
      </c>
      <c r="N558" s="19"/>
      <c r="O558" s="19"/>
    </row>
    <row r="559" ht="22.5" customHeight="1">
      <c r="A559" s="13"/>
      <c r="B559" s="13"/>
      <c r="C559" s="13"/>
      <c r="D559" s="14"/>
      <c r="E559" s="14"/>
      <c r="F559" s="15"/>
      <c r="G559" s="15"/>
      <c r="H559" s="15"/>
      <c r="I559" s="73">
        <f t="shared" si="1"/>
        <v>0</v>
      </c>
      <c r="J559" s="14"/>
      <c r="K559" s="18"/>
      <c r="L559" s="19"/>
      <c r="M559" s="18">
        <f t="shared" si="2"/>
        <v>0</v>
      </c>
      <c r="N559" s="19"/>
      <c r="O559" s="19"/>
    </row>
    <row r="560" ht="22.5" customHeight="1">
      <c r="A560" s="13"/>
      <c r="B560" s="13"/>
      <c r="C560" s="13"/>
      <c r="D560" s="14"/>
      <c r="E560" s="14"/>
      <c r="F560" s="15"/>
      <c r="G560" s="15"/>
      <c r="H560" s="15"/>
      <c r="I560" s="73">
        <f t="shared" si="1"/>
        <v>0</v>
      </c>
      <c r="J560" s="14"/>
      <c r="K560" s="18"/>
      <c r="L560" s="19"/>
      <c r="M560" s="18">
        <f t="shared" si="2"/>
        <v>0</v>
      </c>
      <c r="N560" s="19"/>
      <c r="O560" s="19"/>
    </row>
    <row r="561" ht="22.5" customHeight="1">
      <c r="A561" s="13"/>
      <c r="B561" s="13"/>
      <c r="C561" s="13"/>
      <c r="D561" s="14"/>
      <c r="E561" s="14"/>
      <c r="F561" s="15"/>
      <c r="G561" s="15"/>
      <c r="H561" s="15"/>
      <c r="I561" s="73">
        <f t="shared" si="1"/>
        <v>0</v>
      </c>
      <c r="J561" s="14"/>
      <c r="K561" s="18"/>
      <c r="L561" s="19"/>
      <c r="M561" s="18">
        <f t="shared" si="2"/>
        <v>0</v>
      </c>
      <c r="N561" s="19"/>
      <c r="O561" s="19"/>
    </row>
    <row r="562" ht="22.5" customHeight="1">
      <c r="A562" s="13"/>
      <c r="B562" s="13"/>
      <c r="C562" s="13"/>
      <c r="D562" s="14"/>
      <c r="E562" s="14"/>
      <c r="F562" s="15"/>
      <c r="G562" s="15"/>
      <c r="H562" s="15"/>
      <c r="I562" s="73">
        <f t="shared" si="1"/>
        <v>0</v>
      </c>
      <c r="J562" s="14"/>
      <c r="K562" s="18"/>
      <c r="L562" s="19"/>
      <c r="M562" s="18">
        <f t="shared" si="2"/>
        <v>0</v>
      </c>
      <c r="N562" s="19"/>
      <c r="O562" s="19"/>
    </row>
    <row r="563" ht="22.5" customHeight="1">
      <c r="A563" s="13"/>
      <c r="B563" s="13"/>
      <c r="C563" s="13"/>
      <c r="D563" s="14"/>
      <c r="E563" s="14"/>
      <c r="F563" s="15"/>
      <c r="G563" s="15"/>
      <c r="H563" s="15"/>
      <c r="I563" s="73">
        <f t="shared" si="1"/>
        <v>0</v>
      </c>
      <c r="J563" s="14"/>
      <c r="K563" s="18"/>
      <c r="L563" s="19"/>
      <c r="M563" s="18">
        <f t="shared" si="2"/>
        <v>0</v>
      </c>
      <c r="N563" s="19"/>
      <c r="O563" s="19"/>
    </row>
    <row r="564" ht="22.5" customHeight="1">
      <c r="A564" s="13"/>
      <c r="B564" s="13"/>
      <c r="C564" s="13"/>
      <c r="D564" s="14"/>
      <c r="E564" s="14"/>
      <c r="F564" s="15"/>
      <c r="G564" s="15"/>
      <c r="H564" s="15"/>
      <c r="I564" s="73">
        <f t="shared" si="1"/>
        <v>0</v>
      </c>
      <c r="J564" s="14"/>
      <c r="K564" s="18"/>
      <c r="L564" s="19"/>
      <c r="M564" s="18">
        <f t="shared" si="2"/>
        <v>0</v>
      </c>
      <c r="N564" s="19"/>
      <c r="O564" s="19"/>
    </row>
    <row r="565" ht="22.5" customHeight="1">
      <c r="A565" s="13"/>
      <c r="B565" s="13"/>
      <c r="C565" s="13"/>
      <c r="D565" s="14"/>
      <c r="E565" s="14"/>
      <c r="F565" s="15"/>
      <c r="G565" s="15"/>
      <c r="H565" s="15"/>
      <c r="I565" s="73">
        <f t="shared" si="1"/>
        <v>0</v>
      </c>
      <c r="J565" s="14"/>
      <c r="K565" s="18"/>
      <c r="L565" s="19"/>
      <c r="M565" s="18">
        <f t="shared" si="2"/>
        <v>0</v>
      </c>
      <c r="N565" s="19"/>
      <c r="O565" s="19"/>
    </row>
    <row r="566" ht="22.5" customHeight="1">
      <c r="A566" s="13"/>
      <c r="B566" s="13"/>
      <c r="C566" s="13"/>
      <c r="D566" s="14"/>
      <c r="E566" s="14"/>
      <c r="F566" s="15"/>
      <c r="G566" s="15"/>
      <c r="H566" s="15"/>
      <c r="I566" s="73">
        <f t="shared" si="1"/>
        <v>0</v>
      </c>
      <c r="J566" s="14"/>
      <c r="K566" s="18"/>
      <c r="L566" s="19"/>
      <c r="M566" s="18">
        <f t="shared" si="2"/>
        <v>0</v>
      </c>
      <c r="N566" s="19"/>
      <c r="O566" s="19"/>
    </row>
    <row r="567" ht="22.5" customHeight="1">
      <c r="A567" s="13"/>
      <c r="B567" s="13"/>
      <c r="C567" s="13"/>
      <c r="D567" s="14"/>
      <c r="E567" s="14"/>
      <c r="F567" s="15"/>
      <c r="G567" s="15"/>
      <c r="H567" s="15"/>
      <c r="I567" s="73">
        <f t="shared" si="1"/>
        <v>0</v>
      </c>
      <c r="J567" s="14"/>
      <c r="K567" s="18"/>
      <c r="L567" s="19"/>
      <c r="M567" s="18">
        <f t="shared" si="2"/>
        <v>0</v>
      </c>
      <c r="N567" s="19"/>
      <c r="O567" s="19"/>
    </row>
    <row r="568" ht="22.5" customHeight="1">
      <c r="A568" s="13"/>
      <c r="B568" s="13"/>
      <c r="C568" s="13"/>
      <c r="D568" s="14"/>
      <c r="E568" s="14"/>
      <c r="F568" s="15"/>
      <c r="G568" s="15"/>
      <c r="H568" s="15"/>
      <c r="I568" s="73">
        <f t="shared" si="1"/>
        <v>0</v>
      </c>
      <c r="J568" s="14"/>
      <c r="K568" s="18"/>
      <c r="L568" s="19"/>
      <c r="M568" s="18">
        <f t="shared" si="2"/>
        <v>0</v>
      </c>
      <c r="N568" s="19"/>
      <c r="O568" s="19"/>
    </row>
    <row r="569" ht="22.5" customHeight="1">
      <c r="A569" s="13"/>
      <c r="B569" s="13"/>
      <c r="C569" s="13"/>
      <c r="D569" s="14"/>
      <c r="E569" s="14"/>
      <c r="F569" s="15"/>
      <c r="G569" s="15"/>
      <c r="H569" s="15"/>
      <c r="I569" s="73">
        <f t="shared" si="1"/>
        <v>0</v>
      </c>
      <c r="J569" s="14"/>
      <c r="K569" s="18"/>
      <c r="L569" s="19"/>
      <c r="M569" s="18">
        <f t="shared" si="2"/>
        <v>0</v>
      </c>
      <c r="N569" s="19"/>
      <c r="O569" s="19"/>
    </row>
    <row r="570" ht="22.5" customHeight="1">
      <c r="A570" s="13"/>
      <c r="B570" s="13"/>
      <c r="C570" s="13"/>
      <c r="D570" s="14"/>
      <c r="E570" s="14"/>
      <c r="F570" s="15"/>
      <c r="G570" s="15"/>
      <c r="H570" s="15"/>
      <c r="I570" s="73">
        <f t="shared" si="1"/>
        <v>0</v>
      </c>
      <c r="J570" s="14"/>
      <c r="K570" s="18"/>
      <c r="L570" s="19"/>
      <c r="M570" s="18">
        <f t="shared" si="2"/>
        <v>0</v>
      </c>
      <c r="N570" s="19"/>
      <c r="O570" s="19"/>
    </row>
    <row r="571" ht="22.5" customHeight="1">
      <c r="A571" s="13"/>
      <c r="B571" s="13"/>
      <c r="C571" s="13"/>
      <c r="D571" s="14"/>
      <c r="E571" s="14"/>
      <c r="F571" s="15"/>
      <c r="G571" s="15"/>
      <c r="H571" s="15"/>
      <c r="I571" s="73">
        <f t="shared" si="1"/>
        <v>0</v>
      </c>
      <c r="J571" s="14"/>
      <c r="K571" s="18"/>
      <c r="L571" s="19"/>
      <c r="M571" s="18">
        <f t="shared" si="2"/>
        <v>0</v>
      </c>
      <c r="N571" s="19"/>
      <c r="O571" s="19"/>
    </row>
    <row r="572" ht="22.5" customHeight="1">
      <c r="A572" s="13"/>
      <c r="B572" s="13"/>
      <c r="C572" s="13"/>
      <c r="D572" s="14"/>
      <c r="E572" s="14"/>
      <c r="F572" s="15"/>
      <c r="G572" s="15"/>
      <c r="H572" s="15"/>
      <c r="I572" s="73">
        <f t="shared" si="1"/>
        <v>0</v>
      </c>
      <c r="J572" s="14"/>
      <c r="K572" s="18"/>
      <c r="L572" s="19"/>
      <c r="M572" s="18">
        <f t="shared" si="2"/>
        <v>0</v>
      </c>
      <c r="N572" s="19"/>
      <c r="O572" s="19"/>
    </row>
    <row r="573" ht="22.5" customHeight="1">
      <c r="A573" s="13"/>
      <c r="B573" s="13"/>
      <c r="C573" s="13"/>
      <c r="D573" s="14"/>
      <c r="E573" s="14"/>
      <c r="F573" s="15"/>
      <c r="G573" s="15"/>
      <c r="H573" s="15"/>
      <c r="I573" s="73">
        <f t="shared" si="1"/>
        <v>0</v>
      </c>
      <c r="J573" s="14"/>
      <c r="K573" s="18"/>
      <c r="L573" s="19"/>
      <c r="M573" s="18">
        <f t="shared" si="2"/>
        <v>0</v>
      </c>
      <c r="N573" s="19"/>
      <c r="O573" s="19"/>
    </row>
    <row r="574" ht="22.5" customHeight="1">
      <c r="A574" s="13"/>
      <c r="B574" s="13"/>
      <c r="C574" s="13"/>
      <c r="D574" s="14"/>
      <c r="E574" s="14"/>
      <c r="F574" s="15"/>
      <c r="G574" s="15"/>
      <c r="H574" s="15"/>
      <c r="I574" s="73">
        <f t="shared" si="1"/>
        <v>0</v>
      </c>
      <c r="J574" s="14"/>
      <c r="K574" s="18"/>
      <c r="L574" s="19"/>
      <c r="M574" s="18">
        <f t="shared" si="2"/>
        <v>0</v>
      </c>
      <c r="N574" s="19"/>
      <c r="O574" s="19"/>
    </row>
    <row r="575" ht="22.5" customHeight="1">
      <c r="A575" s="13"/>
      <c r="B575" s="13"/>
      <c r="C575" s="13"/>
      <c r="D575" s="14"/>
      <c r="E575" s="14"/>
      <c r="F575" s="15"/>
      <c r="G575" s="15"/>
      <c r="H575" s="15"/>
      <c r="I575" s="73">
        <f t="shared" si="1"/>
        <v>0</v>
      </c>
      <c r="J575" s="14"/>
      <c r="K575" s="18"/>
      <c r="L575" s="19"/>
      <c r="M575" s="18">
        <f t="shared" si="2"/>
        <v>0</v>
      </c>
      <c r="N575" s="19"/>
      <c r="O575" s="19"/>
    </row>
    <row r="576" ht="22.5" customHeight="1">
      <c r="A576" s="13"/>
      <c r="B576" s="13"/>
      <c r="C576" s="13"/>
      <c r="D576" s="14"/>
      <c r="E576" s="14"/>
      <c r="F576" s="15"/>
      <c r="G576" s="15"/>
      <c r="H576" s="15"/>
      <c r="I576" s="73">
        <f t="shared" si="1"/>
        <v>0</v>
      </c>
      <c r="J576" s="14"/>
      <c r="K576" s="18"/>
      <c r="L576" s="19"/>
      <c r="M576" s="18">
        <f t="shared" si="2"/>
        <v>0</v>
      </c>
      <c r="N576" s="19"/>
      <c r="O576" s="19"/>
    </row>
    <row r="577" ht="22.5" customHeight="1">
      <c r="A577" s="13"/>
      <c r="B577" s="13"/>
      <c r="C577" s="13"/>
      <c r="D577" s="14"/>
      <c r="E577" s="14"/>
      <c r="F577" s="15"/>
      <c r="G577" s="15"/>
      <c r="H577" s="15"/>
      <c r="I577" s="73">
        <f t="shared" si="1"/>
        <v>0</v>
      </c>
      <c r="J577" s="14"/>
      <c r="K577" s="18"/>
      <c r="L577" s="19"/>
      <c r="M577" s="18">
        <f t="shared" si="2"/>
        <v>0</v>
      </c>
      <c r="N577" s="19"/>
      <c r="O577" s="19"/>
    </row>
    <row r="578" ht="22.5" customHeight="1">
      <c r="A578" s="13"/>
      <c r="B578" s="13"/>
      <c r="C578" s="13"/>
      <c r="D578" s="14"/>
      <c r="E578" s="14"/>
      <c r="F578" s="15"/>
      <c r="G578" s="15"/>
      <c r="H578" s="15"/>
      <c r="I578" s="73">
        <f t="shared" si="1"/>
        <v>0</v>
      </c>
      <c r="J578" s="14"/>
      <c r="K578" s="18"/>
      <c r="L578" s="19"/>
      <c r="M578" s="18">
        <f t="shared" si="2"/>
        <v>0</v>
      </c>
      <c r="N578" s="19"/>
      <c r="O578" s="19"/>
    </row>
    <row r="579" ht="22.5" customHeight="1">
      <c r="A579" s="13"/>
      <c r="B579" s="13"/>
      <c r="C579" s="13"/>
      <c r="D579" s="14"/>
      <c r="E579" s="14"/>
      <c r="F579" s="15"/>
      <c r="G579" s="15"/>
      <c r="H579" s="15"/>
      <c r="I579" s="73">
        <f t="shared" si="1"/>
        <v>0</v>
      </c>
      <c r="J579" s="14"/>
      <c r="K579" s="18"/>
      <c r="L579" s="19"/>
      <c r="M579" s="18">
        <f t="shared" si="2"/>
        <v>0</v>
      </c>
      <c r="N579" s="19"/>
      <c r="O579" s="19"/>
    </row>
    <row r="580" ht="22.5" customHeight="1">
      <c r="A580" s="13"/>
      <c r="B580" s="13"/>
      <c r="C580" s="13"/>
      <c r="D580" s="14"/>
      <c r="E580" s="14"/>
      <c r="F580" s="15"/>
      <c r="G580" s="15"/>
      <c r="H580" s="15"/>
      <c r="I580" s="73">
        <f t="shared" si="1"/>
        <v>0</v>
      </c>
      <c r="J580" s="14"/>
      <c r="K580" s="18"/>
      <c r="L580" s="19"/>
      <c r="M580" s="18">
        <f t="shared" si="2"/>
        <v>0</v>
      </c>
      <c r="N580" s="19"/>
      <c r="O580" s="19"/>
    </row>
    <row r="581" ht="22.5" customHeight="1">
      <c r="A581" s="13"/>
      <c r="B581" s="13"/>
      <c r="C581" s="13"/>
      <c r="D581" s="14"/>
      <c r="E581" s="14"/>
      <c r="F581" s="15"/>
      <c r="G581" s="15"/>
      <c r="H581" s="15"/>
      <c r="I581" s="73">
        <f t="shared" si="1"/>
        <v>0</v>
      </c>
      <c r="J581" s="14"/>
      <c r="K581" s="18"/>
      <c r="L581" s="19"/>
      <c r="M581" s="18">
        <f t="shared" si="2"/>
        <v>0</v>
      </c>
      <c r="N581" s="19"/>
      <c r="O581" s="19"/>
    </row>
    <row r="582" ht="22.5" customHeight="1">
      <c r="A582" s="13"/>
      <c r="B582" s="13"/>
      <c r="C582" s="13"/>
      <c r="D582" s="14"/>
      <c r="E582" s="14"/>
      <c r="F582" s="15"/>
      <c r="G582" s="15"/>
      <c r="H582" s="15"/>
      <c r="I582" s="73">
        <f t="shared" si="1"/>
        <v>0</v>
      </c>
      <c r="J582" s="14"/>
      <c r="K582" s="18"/>
      <c r="L582" s="19"/>
      <c r="M582" s="18">
        <f t="shared" si="2"/>
        <v>0</v>
      </c>
      <c r="N582" s="19"/>
      <c r="O582" s="19"/>
    </row>
    <row r="583" ht="22.5" customHeight="1">
      <c r="A583" s="13"/>
      <c r="B583" s="13"/>
      <c r="C583" s="13"/>
      <c r="D583" s="14"/>
      <c r="E583" s="14"/>
      <c r="F583" s="15"/>
      <c r="G583" s="15"/>
      <c r="H583" s="15"/>
      <c r="I583" s="73">
        <f t="shared" si="1"/>
        <v>0</v>
      </c>
      <c r="J583" s="14"/>
      <c r="K583" s="18"/>
      <c r="L583" s="19"/>
      <c r="M583" s="18">
        <f t="shared" si="2"/>
        <v>0</v>
      </c>
      <c r="N583" s="19"/>
      <c r="O583" s="19"/>
    </row>
    <row r="584" ht="22.5" customHeight="1">
      <c r="A584" s="13"/>
      <c r="B584" s="13"/>
      <c r="C584" s="13"/>
      <c r="D584" s="14"/>
      <c r="E584" s="14"/>
      <c r="F584" s="15"/>
      <c r="G584" s="15"/>
      <c r="H584" s="15"/>
      <c r="I584" s="73">
        <f t="shared" si="1"/>
        <v>0</v>
      </c>
      <c r="J584" s="14"/>
      <c r="K584" s="18"/>
      <c r="L584" s="19"/>
      <c r="M584" s="18">
        <f t="shared" si="2"/>
        <v>0</v>
      </c>
      <c r="N584" s="19"/>
      <c r="O584" s="19"/>
    </row>
    <row r="585" ht="22.5" customHeight="1">
      <c r="A585" s="13"/>
      <c r="B585" s="13"/>
      <c r="C585" s="13"/>
      <c r="D585" s="14"/>
      <c r="E585" s="14"/>
      <c r="F585" s="15"/>
      <c r="G585" s="15"/>
      <c r="H585" s="15"/>
      <c r="I585" s="73">
        <f t="shared" si="1"/>
        <v>0</v>
      </c>
      <c r="J585" s="14"/>
      <c r="K585" s="18"/>
      <c r="L585" s="19"/>
      <c r="M585" s="18">
        <f t="shared" si="2"/>
        <v>0</v>
      </c>
      <c r="N585" s="19"/>
      <c r="O585" s="19"/>
    </row>
    <row r="586" ht="22.5" customHeight="1">
      <c r="A586" s="13"/>
      <c r="B586" s="13"/>
      <c r="C586" s="13"/>
      <c r="D586" s="14"/>
      <c r="E586" s="14"/>
      <c r="F586" s="15"/>
      <c r="G586" s="15"/>
      <c r="H586" s="15"/>
      <c r="I586" s="73">
        <f t="shared" si="1"/>
        <v>0</v>
      </c>
      <c r="J586" s="14"/>
      <c r="K586" s="18"/>
      <c r="L586" s="19"/>
      <c r="M586" s="18">
        <f t="shared" si="2"/>
        <v>0</v>
      </c>
      <c r="N586" s="19"/>
      <c r="O586" s="19"/>
    </row>
    <row r="587" ht="22.5" customHeight="1">
      <c r="A587" s="13"/>
      <c r="B587" s="13"/>
      <c r="C587" s="13"/>
      <c r="D587" s="14"/>
      <c r="E587" s="14"/>
      <c r="F587" s="15"/>
      <c r="G587" s="15"/>
      <c r="H587" s="15"/>
      <c r="I587" s="73">
        <f t="shared" si="1"/>
        <v>0</v>
      </c>
      <c r="J587" s="14"/>
      <c r="K587" s="18"/>
      <c r="L587" s="19"/>
      <c r="M587" s="18">
        <f t="shared" si="2"/>
        <v>0</v>
      </c>
      <c r="N587" s="19"/>
      <c r="O587" s="19"/>
    </row>
    <row r="588" ht="22.5" customHeight="1">
      <c r="A588" s="13"/>
      <c r="B588" s="13"/>
      <c r="C588" s="13"/>
      <c r="D588" s="14"/>
      <c r="E588" s="14"/>
      <c r="F588" s="15"/>
      <c r="G588" s="15"/>
      <c r="H588" s="15"/>
      <c r="I588" s="73">
        <f t="shared" si="1"/>
        <v>0</v>
      </c>
      <c r="J588" s="14"/>
      <c r="K588" s="18"/>
      <c r="L588" s="19"/>
      <c r="M588" s="18">
        <f t="shared" si="2"/>
        <v>0</v>
      </c>
      <c r="N588" s="19"/>
      <c r="O588" s="19"/>
    </row>
    <row r="589" ht="22.5" customHeight="1">
      <c r="A589" s="13"/>
      <c r="B589" s="13"/>
      <c r="C589" s="13"/>
      <c r="D589" s="14"/>
      <c r="E589" s="14"/>
      <c r="F589" s="15"/>
      <c r="G589" s="15"/>
      <c r="H589" s="15"/>
      <c r="I589" s="73">
        <f t="shared" si="1"/>
        <v>0</v>
      </c>
      <c r="J589" s="14"/>
      <c r="K589" s="18"/>
      <c r="L589" s="19"/>
      <c r="M589" s="18">
        <f t="shared" si="2"/>
        <v>0</v>
      </c>
      <c r="N589" s="19"/>
      <c r="O589" s="19"/>
    </row>
    <row r="590" ht="22.5" customHeight="1">
      <c r="A590" s="13"/>
      <c r="B590" s="13"/>
      <c r="C590" s="13"/>
      <c r="D590" s="14"/>
      <c r="E590" s="14"/>
      <c r="F590" s="15"/>
      <c r="G590" s="15"/>
      <c r="H590" s="15"/>
      <c r="I590" s="73">
        <f t="shared" si="1"/>
        <v>0</v>
      </c>
      <c r="J590" s="14"/>
      <c r="K590" s="18"/>
      <c r="L590" s="19"/>
      <c r="M590" s="18">
        <f t="shared" si="2"/>
        <v>0</v>
      </c>
      <c r="N590" s="19"/>
      <c r="O590" s="19"/>
    </row>
    <row r="591" ht="22.5" customHeight="1">
      <c r="A591" s="13"/>
      <c r="B591" s="13"/>
      <c r="C591" s="13"/>
      <c r="D591" s="14"/>
      <c r="E591" s="14"/>
      <c r="F591" s="15"/>
      <c r="G591" s="15"/>
      <c r="H591" s="15"/>
      <c r="I591" s="73">
        <f t="shared" si="1"/>
        <v>0</v>
      </c>
      <c r="J591" s="14"/>
      <c r="K591" s="18"/>
      <c r="L591" s="19"/>
      <c r="M591" s="18">
        <f t="shared" si="2"/>
        <v>0</v>
      </c>
      <c r="N591" s="19"/>
      <c r="O591" s="19"/>
    </row>
    <row r="592" ht="22.5" customHeight="1">
      <c r="A592" s="13"/>
      <c r="B592" s="13"/>
      <c r="C592" s="13"/>
      <c r="D592" s="14"/>
      <c r="E592" s="14"/>
      <c r="F592" s="15"/>
      <c r="G592" s="15"/>
      <c r="H592" s="15"/>
      <c r="I592" s="73">
        <f t="shared" si="1"/>
        <v>0</v>
      </c>
      <c r="J592" s="14"/>
      <c r="K592" s="18"/>
      <c r="L592" s="19"/>
      <c r="M592" s="18">
        <f t="shared" si="2"/>
        <v>0</v>
      </c>
      <c r="N592" s="19"/>
      <c r="O592" s="19"/>
    </row>
    <row r="593" ht="22.5" customHeight="1">
      <c r="A593" s="13"/>
      <c r="B593" s="13"/>
      <c r="C593" s="13"/>
      <c r="D593" s="14"/>
      <c r="E593" s="14"/>
      <c r="F593" s="15"/>
      <c r="G593" s="15"/>
      <c r="H593" s="15"/>
      <c r="I593" s="73">
        <f t="shared" si="1"/>
        <v>0</v>
      </c>
      <c r="J593" s="14"/>
      <c r="K593" s="18"/>
      <c r="L593" s="19"/>
      <c r="M593" s="18">
        <f t="shared" si="2"/>
        <v>0</v>
      </c>
      <c r="N593" s="19"/>
      <c r="O593" s="19"/>
    </row>
    <row r="594" ht="22.5" customHeight="1">
      <c r="A594" s="13"/>
      <c r="B594" s="13"/>
      <c r="C594" s="13"/>
      <c r="D594" s="14"/>
      <c r="E594" s="14"/>
      <c r="F594" s="15"/>
      <c r="G594" s="15"/>
      <c r="H594" s="15"/>
      <c r="I594" s="73">
        <f t="shared" si="1"/>
        <v>0</v>
      </c>
      <c r="J594" s="14"/>
      <c r="K594" s="18"/>
      <c r="L594" s="19"/>
      <c r="M594" s="18">
        <f t="shared" si="2"/>
        <v>0</v>
      </c>
      <c r="N594" s="19"/>
      <c r="O594" s="19"/>
    </row>
    <row r="595" ht="22.5" customHeight="1">
      <c r="A595" s="13"/>
      <c r="B595" s="13"/>
      <c r="C595" s="13"/>
      <c r="D595" s="14"/>
      <c r="E595" s="14"/>
      <c r="F595" s="15"/>
      <c r="G595" s="15"/>
      <c r="H595" s="15"/>
      <c r="I595" s="73">
        <f t="shared" si="1"/>
        <v>0</v>
      </c>
      <c r="J595" s="14"/>
      <c r="K595" s="18"/>
      <c r="L595" s="19"/>
      <c r="M595" s="18">
        <f t="shared" si="2"/>
        <v>0</v>
      </c>
      <c r="N595" s="19"/>
      <c r="O595" s="19"/>
    </row>
    <row r="596" ht="22.5" customHeight="1">
      <c r="A596" s="13"/>
      <c r="B596" s="13"/>
      <c r="C596" s="13"/>
      <c r="D596" s="14"/>
      <c r="E596" s="14"/>
      <c r="F596" s="15"/>
      <c r="G596" s="15"/>
      <c r="H596" s="15"/>
      <c r="I596" s="73">
        <f t="shared" si="1"/>
        <v>0</v>
      </c>
      <c r="J596" s="14"/>
      <c r="K596" s="18"/>
      <c r="L596" s="19"/>
      <c r="M596" s="18">
        <f t="shared" si="2"/>
        <v>0</v>
      </c>
      <c r="N596" s="19"/>
      <c r="O596" s="19"/>
    </row>
    <row r="597" ht="22.5" customHeight="1">
      <c r="A597" s="13"/>
      <c r="B597" s="13"/>
      <c r="C597" s="13"/>
      <c r="D597" s="14"/>
      <c r="E597" s="14"/>
      <c r="F597" s="15"/>
      <c r="G597" s="15"/>
      <c r="H597" s="15"/>
      <c r="I597" s="73">
        <f t="shared" si="1"/>
        <v>0</v>
      </c>
      <c r="J597" s="14"/>
      <c r="K597" s="18"/>
      <c r="L597" s="19"/>
      <c r="M597" s="18">
        <f t="shared" si="2"/>
        <v>0</v>
      </c>
      <c r="N597" s="19"/>
      <c r="O597" s="19"/>
    </row>
    <row r="598" ht="22.5" customHeight="1">
      <c r="A598" s="13"/>
      <c r="B598" s="13"/>
      <c r="C598" s="13"/>
      <c r="D598" s="14"/>
      <c r="E598" s="14"/>
      <c r="F598" s="15"/>
      <c r="G598" s="15"/>
      <c r="H598" s="15"/>
      <c r="I598" s="73">
        <f t="shared" si="1"/>
        <v>0</v>
      </c>
      <c r="J598" s="14"/>
      <c r="K598" s="18"/>
      <c r="L598" s="19"/>
      <c r="M598" s="18">
        <f t="shared" si="2"/>
        <v>0</v>
      </c>
      <c r="N598" s="19"/>
      <c r="O598" s="19"/>
    </row>
    <row r="599" ht="22.5" customHeight="1">
      <c r="A599" s="13"/>
      <c r="B599" s="13"/>
      <c r="C599" s="13"/>
      <c r="D599" s="14"/>
      <c r="E599" s="14"/>
      <c r="F599" s="15"/>
      <c r="G599" s="15"/>
      <c r="H599" s="15"/>
      <c r="I599" s="73">
        <f t="shared" si="1"/>
        <v>0</v>
      </c>
      <c r="J599" s="14"/>
      <c r="K599" s="18"/>
      <c r="L599" s="19"/>
      <c r="M599" s="18">
        <f t="shared" si="2"/>
        <v>0</v>
      </c>
      <c r="N599" s="19"/>
      <c r="O599" s="19"/>
    </row>
    <row r="600" ht="22.5" customHeight="1">
      <c r="A600" s="13"/>
      <c r="B600" s="13"/>
      <c r="C600" s="13"/>
      <c r="D600" s="14"/>
      <c r="E600" s="14"/>
      <c r="F600" s="15"/>
      <c r="G600" s="15"/>
      <c r="H600" s="15"/>
      <c r="I600" s="73">
        <f t="shared" si="1"/>
        <v>0</v>
      </c>
      <c r="J600" s="14"/>
      <c r="K600" s="18"/>
      <c r="L600" s="19"/>
      <c r="M600" s="18">
        <f t="shared" si="2"/>
        <v>0</v>
      </c>
      <c r="N600" s="19"/>
      <c r="O600" s="19"/>
    </row>
    <row r="601" ht="22.5" customHeight="1">
      <c r="A601" s="13"/>
      <c r="B601" s="13"/>
      <c r="C601" s="13"/>
      <c r="D601" s="14"/>
      <c r="E601" s="14"/>
      <c r="F601" s="15"/>
      <c r="G601" s="15"/>
      <c r="H601" s="15"/>
      <c r="I601" s="73">
        <f t="shared" si="1"/>
        <v>0</v>
      </c>
      <c r="J601" s="14"/>
      <c r="K601" s="18"/>
      <c r="L601" s="19"/>
      <c r="M601" s="18">
        <f t="shared" si="2"/>
        <v>0</v>
      </c>
      <c r="N601" s="19"/>
      <c r="O601" s="19"/>
    </row>
    <row r="602" ht="22.5" customHeight="1">
      <c r="A602" s="13"/>
      <c r="B602" s="13"/>
      <c r="C602" s="13"/>
      <c r="D602" s="14"/>
      <c r="E602" s="14"/>
      <c r="F602" s="15"/>
      <c r="G602" s="15"/>
      <c r="H602" s="15"/>
      <c r="I602" s="73">
        <f t="shared" si="1"/>
        <v>0</v>
      </c>
      <c r="J602" s="14"/>
      <c r="K602" s="18"/>
      <c r="L602" s="19"/>
      <c r="M602" s="18">
        <f t="shared" si="2"/>
        <v>0</v>
      </c>
      <c r="N602" s="19"/>
      <c r="O602" s="19"/>
    </row>
    <row r="603" ht="22.5" customHeight="1">
      <c r="A603" s="13"/>
      <c r="B603" s="13"/>
      <c r="C603" s="13"/>
      <c r="D603" s="14"/>
      <c r="E603" s="14"/>
      <c r="F603" s="15"/>
      <c r="G603" s="15"/>
      <c r="H603" s="15"/>
      <c r="I603" s="73">
        <f t="shared" si="1"/>
        <v>0</v>
      </c>
      <c r="J603" s="14"/>
      <c r="K603" s="18"/>
      <c r="L603" s="19"/>
      <c r="M603" s="18">
        <f t="shared" si="2"/>
        <v>0</v>
      </c>
      <c r="N603" s="19"/>
      <c r="O603" s="19"/>
    </row>
    <row r="604" ht="22.5" customHeight="1">
      <c r="A604" s="13"/>
      <c r="B604" s="13"/>
      <c r="C604" s="13"/>
      <c r="D604" s="14"/>
      <c r="E604" s="14"/>
      <c r="F604" s="15"/>
      <c r="G604" s="15"/>
      <c r="H604" s="15"/>
      <c r="I604" s="73">
        <f t="shared" si="1"/>
        <v>0</v>
      </c>
      <c r="J604" s="14"/>
      <c r="K604" s="18"/>
      <c r="L604" s="19"/>
      <c r="M604" s="18">
        <f t="shared" si="2"/>
        <v>0</v>
      </c>
      <c r="N604" s="19"/>
      <c r="O604" s="19"/>
    </row>
    <row r="605" ht="22.5" customHeight="1">
      <c r="A605" s="13"/>
      <c r="B605" s="13"/>
      <c r="C605" s="13"/>
      <c r="D605" s="14"/>
      <c r="E605" s="14"/>
      <c r="F605" s="15"/>
      <c r="G605" s="15"/>
      <c r="H605" s="15"/>
      <c r="I605" s="73">
        <f t="shared" si="1"/>
        <v>0</v>
      </c>
      <c r="J605" s="14"/>
      <c r="K605" s="18"/>
      <c r="L605" s="19"/>
      <c r="M605" s="18">
        <f t="shared" si="2"/>
        <v>0</v>
      </c>
      <c r="N605" s="19"/>
      <c r="O605" s="19"/>
    </row>
    <row r="606" ht="22.5" customHeight="1">
      <c r="A606" s="13"/>
      <c r="B606" s="13"/>
      <c r="C606" s="13"/>
      <c r="D606" s="14"/>
      <c r="E606" s="14"/>
      <c r="F606" s="15"/>
      <c r="G606" s="15"/>
      <c r="H606" s="15"/>
      <c r="I606" s="73">
        <f t="shared" si="1"/>
        <v>0</v>
      </c>
      <c r="J606" s="14"/>
      <c r="K606" s="18"/>
      <c r="L606" s="19"/>
      <c r="M606" s="18">
        <f t="shared" si="2"/>
        <v>0</v>
      </c>
      <c r="N606" s="19"/>
      <c r="O606" s="19"/>
    </row>
    <row r="607" ht="22.5" customHeight="1">
      <c r="A607" s="13"/>
      <c r="B607" s="13"/>
      <c r="C607" s="13"/>
      <c r="D607" s="14"/>
      <c r="E607" s="14"/>
      <c r="F607" s="15"/>
      <c r="G607" s="15"/>
      <c r="H607" s="15"/>
      <c r="I607" s="73">
        <f t="shared" si="1"/>
        <v>0</v>
      </c>
      <c r="J607" s="14"/>
      <c r="K607" s="18"/>
      <c r="L607" s="19"/>
      <c r="M607" s="18">
        <f t="shared" si="2"/>
        <v>0</v>
      </c>
      <c r="N607" s="19"/>
      <c r="O607" s="19"/>
    </row>
    <row r="608" ht="22.5" customHeight="1">
      <c r="A608" s="13"/>
      <c r="B608" s="13"/>
      <c r="C608" s="13"/>
      <c r="D608" s="14"/>
      <c r="E608" s="14"/>
      <c r="F608" s="15"/>
      <c r="G608" s="15"/>
      <c r="H608" s="15"/>
      <c r="I608" s="73">
        <f t="shared" si="1"/>
        <v>0</v>
      </c>
      <c r="J608" s="14"/>
      <c r="K608" s="18"/>
      <c r="L608" s="19"/>
      <c r="M608" s="18">
        <f t="shared" si="2"/>
        <v>0</v>
      </c>
      <c r="N608" s="19"/>
      <c r="O608" s="19"/>
    </row>
    <row r="609" ht="22.5" customHeight="1">
      <c r="A609" s="13"/>
      <c r="B609" s="13"/>
      <c r="C609" s="13"/>
      <c r="D609" s="14"/>
      <c r="E609" s="14"/>
      <c r="F609" s="15"/>
      <c r="G609" s="15"/>
      <c r="H609" s="15"/>
      <c r="I609" s="73">
        <f t="shared" si="1"/>
        <v>0</v>
      </c>
      <c r="J609" s="14"/>
      <c r="K609" s="18"/>
      <c r="L609" s="19"/>
      <c r="M609" s="18">
        <f t="shared" si="2"/>
        <v>0</v>
      </c>
      <c r="N609" s="19"/>
      <c r="O609" s="19"/>
    </row>
    <row r="610" ht="22.5" customHeight="1">
      <c r="A610" s="13"/>
      <c r="B610" s="13"/>
      <c r="C610" s="13"/>
      <c r="D610" s="14"/>
      <c r="E610" s="14"/>
      <c r="F610" s="15"/>
      <c r="G610" s="15"/>
      <c r="H610" s="15"/>
      <c r="I610" s="73">
        <f t="shared" si="1"/>
        <v>0</v>
      </c>
      <c r="J610" s="14"/>
      <c r="K610" s="18"/>
      <c r="L610" s="19"/>
      <c r="M610" s="18">
        <f t="shared" si="2"/>
        <v>0</v>
      </c>
      <c r="N610" s="19"/>
      <c r="O610" s="19"/>
    </row>
    <row r="611" ht="22.5" customHeight="1">
      <c r="A611" s="13"/>
      <c r="B611" s="13"/>
      <c r="C611" s="13"/>
      <c r="D611" s="14"/>
      <c r="E611" s="14"/>
      <c r="F611" s="15"/>
      <c r="G611" s="15"/>
      <c r="H611" s="15"/>
      <c r="I611" s="73">
        <f t="shared" si="1"/>
        <v>0</v>
      </c>
      <c r="J611" s="14"/>
      <c r="K611" s="18"/>
      <c r="L611" s="19"/>
      <c r="M611" s="18">
        <f t="shared" si="2"/>
        <v>0</v>
      </c>
      <c r="N611" s="19"/>
      <c r="O611" s="19"/>
    </row>
    <row r="612" ht="22.5" customHeight="1">
      <c r="A612" s="13"/>
      <c r="B612" s="13"/>
      <c r="C612" s="13"/>
      <c r="D612" s="14"/>
      <c r="E612" s="14"/>
      <c r="F612" s="15"/>
      <c r="G612" s="15"/>
      <c r="H612" s="15"/>
      <c r="I612" s="73">
        <f t="shared" si="1"/>
        <v>0</v>
      </c>
      <c r="J612" s="14"/>
      <c r="K612" s="18"/>
      <c r="L612" s="19"/>
      <c r="M612" s="18">
        <f t="shared" si="2"/>
        <v>0</v>
      </c>
      <c r="N612" s="19"/>
      <c r="O612" s="19"/>
    </row>
    <row r="613" ht="22.5" customHeight="1">
      <c r="A613" s="13"/>
      <c r="B613" s="13"/>
      <c r="C613" s="13"/>
      <c r="D613" s="14"/>
      <c r="E613" s="14"/>
      <c r="F613" s="15"/>
      <c r="G613" s="15"/>
      <c r="H613" s="15"/>
      <c r="I613" s="73">
        <f t="shared" si="1"/>
        <v>0</v>
      </c>
      <c r="J613" s="14"/>
      <c r="K613" s="18"/>
      <c r="L613" s="19"/>
      <c r="M613" s="18">
        <f t="shared" si="2"/>
        <v>0</v>
      </c>
      <c r="N613" s="19"/>
      <c r="O613" s="19"/>
    </row>
    <row r="614" ht="22.5" customHeight="1">
      <c r="A614" s="13"/>
      <c r="B614" s="13"/>
      <c r="C614" s="13"/>
      <c r="D614" s="14"/>
      <c r="E614" s="14"/>
      <c r="F614" s="15"/>
      <c r="G614" s="15"/>
      <c r="H614" s="15"/>
      <c r="I614" s="73">
        <f t="shared" si="1"/>
        <v>0</v>
      </c>
      <c r="J614" s="14"/>
      <c r="K614" s="18"/>
      <c r="L614" s="19"/>
      <c r="M614" s="18">
        <f t="shared" si="2"/>
        <v>0</v>
      </c>
      <c r="N614" s="19"/>
      <c r="O614" s="19"/>
    </row>
    <row r="615" ht="22.5" customHeight="1">
      <c r="A615" s="13"/>
      <c r="B615" s="13"/>
      <c r="C615" s="13"/>
      <c r="D615" s="14"/>
      <c r="E615" s="14"/>
      <c r="F615" s="15"/>
      <c r="G615" s="15"/>
      <c r="H615" s="15"/>
      <c r="I615" s="73">
        <f t="shared" si="1"/>
        <v>0</v>
      </c>
      <c r="J615" s="14"/>
      <c r="K615" s="18"/>
      <c r="L615" s="19"/>
      <c r="M615" s="18">
        <f t="shared" si="2"/>
        <v>0</v>
      </c>
      <c r="N615" s="19"/>
      <c r="O615" s="19"/>
    </row>
    <row r="616" ht="22.5" customHeight="1">
      <c r="A616" s="13"/>
      <c r="B616" s="13"/>
      <c r="C616" s="13"/>
      <c r="D616" s="14"/>
      <c r="E616" s="14"/>
      <c r="F616" s="15"/>
      <c r="G616" s="15"/>
      <c r="H616" s="15"/>
      <c r="I616" s="73">
        <f t="shared" si="1"/>
        <v>0</v>
      </c>
      <c r="J616" s="14"/>
      <c r="K616" s="18"/>
      <c r="L616" s="19"/>
      <c r="M616" s="18">
        <f t="shared" si="2"/>
        <v>0</v>
      </c>
      <c r="N616" s="19"/>
      <c r="O616" s="19"/>
    </row>
    <row r="617" ht="22.5" customHeight="1">
      <c r="A617" s="13"/>
      <c r="B617" s="13"/>
      <c r="C617" s="13"/>
      <c r="D617" s="14"/>
      <c r="E617" s="14"/>
      <c r="F617" s="15"/>
      <c r="G617" s="15"/>
      <c r="H617" s="15"/>
      <c r="I617" s="73">
        <f t="shared" si="1"/>
        <v>0</v>
      </c>
      <c r="J617" s="14"/>
      <c r="K617" s="18"/>
      <c r="L617" s="19"/>
      <c r="M617" s="18">
        <f t="shared" si="2"/>
        <v>0</v>
      </c>
      <c r="N617" s="19"/>
      <c r="O617" s="19"/>
    </row>
    <row r="618" ht="22.5" customHeight="1">
      <c r="A618" s="13"/>
      <c r="B618" s="13"/>
      <c r="C618" s="13"/>
      <c r="D618" s="14"/>
      <c r="E618" s="14"/>
      <c r="F618" s="15"/>
      <c r="G618" s="15"/>
      <c r="H618" s="15"/>
      <c r="I618" s="73">
        <f t="shared" si="1"/>
        <v>0</v>
      </c>
      <c r="J618" s="14"/>
      <c r="K618" s="18"/>
      <c r="L618" s="19"/>
      <c r="M618" s="18">
        <f t="shared" si="2"/>
        <v>0</v>
      </c>
      <c r="N618" s="19"/>
      <c r="O618" s="19"/>
    </row>
    <row r="619" ht="22.5" customHeight="1">
      <c r="A619" s="13"/>
      <c r="B619" s="13"/>
      <c r="C619" s="13"/>
      <c r="D619" s="14"/>
      <c r="E619" s="14"/>
      <c r="F619" s="15"/>
      <c r="G619" s="15"/>
      <c r="H619" s="15"/>
      <c r="I619" s="73">
        <f t="shared" si="1"/>
        <v>0</v>
      </c>
      <c r="J619" s="14"/>
      <c r="K619" s="18"/>
      <c r="L619" s="19"/>
      <c r="M619" s="18">
        <f t="shared" si="2"/>
        <v>0</v>
      </c>
      <c r="N619" s="19"/>
      <c r="O619" s="19"/>
    </row>
    <row r="620" ht="22.5" customHeight="1">
      <c r="A620" s="13"/>
      <c r="B620" s="13"/>
      <c r="C620" s="13"/>
      <c r="D620" s="14"/>
      <c r="E620" s="14"/>
      <c r="F620" s="15"/>
      <c r="G620" s="15"/>
      <c r="H620" s="15"/>
      <c r="I620" s="73">
        <f t="shared" si="1"/>
        <v>0</v>
      </c>
      <c r="J620" s="14"/>
      <c r="K620" s="18"/>
      <c r="L620" s="19"/>
      <c r="M620" s="18">
        <f t="shared" si="2"/>
        <v>0</v>
      </c>
      <c r="N620" s="19"/>
      <c r="O620" s="19"/>
    </row>
    <row r="621" ht="22.5" customHeight="1">
      <c r="A621" s="13"/>
      <c r="B621" s="13"/>
      <c r="C621" s="13"/>
      <c r="D621" s="14"/>
      <c r="E621" s="14"/>
      <c r="F621" s="15"/>
      <c r="G621" s="15"/>
      <c r="H621" s="15"/>
      <c r="I621" s="73">
        <f t="shared" si="1"/>
        <v>0</v>
      </c>
      <c r="J621" s="14"/>
      <c r="K621" s="18"/>
      <c r="L621" s="19"/>
      <c r="M621" s="18">
        <f t="shared" si="2"/>
        <v>0</v>
      </c>
      <c r="N621" s="19"/>
      <c r="O621" s="19"/>
    </row>
    <row r="622" ht="22.5" customHeight="1">
      <c r="A622" s="13"/>
      <c r="B622" s="13"/>
      <c r="C622" s="13"/>
      <c r="D622" s="14"/>
      <c r="E622" s="14"/>
      <c r="F622" s="15"/>
      <c r="G622" s="15"/>
      <c r="H622" s="15"/>
      <c r="I622" s="73">
        <f t="shared" si="1"/>
        <v>0</v>
      </c>
      <c r="J622" s="14"/>
      <c r="K622" s="18"/>
      <c r="L622" s="19"/>
      <c r="M622" s="18">
        <f t="shared" si="2"/>
        <v>0</v>
      </c>
      <c r="N622" s="19"/>
      <c r="O622" s="19"/>
    </row>
    <row r="623" ht="22.5" customHeight="1">
      <c r="A623" s="13"/>
      <c r="B623" s="13"/>
      <c r="C623" s="13"/>
      <c r="D623" s="14"/>
      <c r="E623" s="14"/>
      <c r="F623" s="15"/>
      <c r="G623" s="15"/>
      <c r="H623" s="15"/>
      <c r="I623" s="73">
        <f t="shared" si="1"/>
        <v>0</v>
      </c>
      <c r="J623" s="14"/>
      <c r="K623" s="18"/>
      <c r="L623" s="19"/>
      <c r="M623" s="18">
        <f t="shared" si="2"/>
        <v>0</v>
      </c>
      <c r="N623" s="19"/>
      <c r="O623" s="19"/>
    </row>
    <row r="624" ht="22.5" customHeight="1">
      <c r="A624" s="13"/>
      <c r="B624" s="13"/>
      <c r="C624" s="13"/>
      <c r="D624" s="14"/>
      <c r="E624" s="14"/>
      <c r="F624" s="15"/>
      <c r="G624" s="15"/>
      <c r="H624" s="15"/>
      <c r="I624" s="73">
        <f t="shared" si="1"/>
        <v>0</v>
      </c>
      <c r="J624" s="14"/>
      <c r="K624" s="18"/>
      <c r="L624" s="19"/>
      <c r="M624" s="18">
        <f t="shared" si="2"/>
        <v>0</v>
      </c>
      <c r="N624" s="19"/>
      <c r="O624" s="19"/>
    </row>
    <row r="625" ht="22.5" customHeight="1">
      <c r="A625" s="13"/>
      <c r="B625" s="13"/>
      <c r="C625" s="13"/>
      <c r="D625" s="14"/>
      <c r="E625" s="14"/>
      <c r="F625" s="15"/>
      <c r="G625" s="15"/>
      <c r="H625" s="15"/>
      <c r="I625" s="73">
        <f t="shared" si="1"/>
        <v>0</v>
      </c>
      <c r="J625" s="14"/>
      <c r="K625" s="18"/>
      <c r="L625" s="19"/>
      <c r="M625" s="18">
        <f t="shared" si="2"/>
        <v>0</v>
      </c>
      <c r="N625" s="19"/>
      <c r="O625" s="19"/>
    </row>
    <row r="626" ht="22.5" customHeight="1">
      <c r="A626" s="13"/>
      <c r="B626" s="13"/>
      <c r="C626" s="13"/>
      <c r="D626" s="14"/>
      <c r="E626" s="14"/>
      <c r="F626" s="15"/>
      <c r="G626" s="15"/>
      <c r="H626" s="15"/>
      <c r="I626" s="73">
        <f t="shared" si="1"/>
        <v>0</v>
      </c>
      <c r="J626" s="14"/>
      <c r="K626" s="18"/>
      <c r="L626" s="19"/>
      <c r="M626" s="18">
        <f t="shared" si="2"/>
        <v>0</v>
      </c>
      <c r="N626" s="19"/>
      <c r="O626" s="19"/>
    </row>
    <row r="627" ht="22.5" customHeight="1">
      <c r="A627" s="13"/>
      <c r="B627" s="13"/>
      <c r="C627" s="13"/>
      <c r="D627" s="14"/>
      <c r="E627" s="14"/>
      <c r="F627" s="15"/>
      <c r="G627" s="15"/>
      <c r="H627" s="15"/>
      <c r="I627" s="73">
        <f t="shared" si="1"/>
        <v>0</v>
      </c>
      <c r="J627" s="14"/>
      <c r="K627" s="18"/>
      <c r="L627" s="19"/>
      <c r="M627" s="18">
        <f t="shared" si="2"/>
        <v>0</v>
      </c>
      <c r="N627" s="19"/>
      <c r="O627" s="19"/>
    </row>
    <row r="628" ht="22.5" customHeight="1">
      <c r="A628" s="13"/>
      <c r="B628" s="13"/>
      <c r="C628" s="13"/>
      <c r="D628" s="14"/>
      <c r="E628" s="14"/>
      <c r="F628" s="15"/>
      <c r="G628" s="15"/>
      <c r="H628" s="15"/>
      <c r="I628" s="73">
        <f t="shared" si="1"/>
        <v>0</v>
      </c>
      <c r="J628" s="14"/>
      <c r="K628" s="18"/>
      <c r="L628" s="19"/>
      <c r="M628" s="18">
        <f t="shared" si="2"/>
        <v>0</v>
      </c>
      <c r="N628" s="19"/>
      <c r="O628" s="19"/>
    </row>
    <row r="629" ht="22.5" customHeight="1">
      <c r="A629" s="13"/>
      <c r="B629" s="13"/>
      <c r="C629" s="13"/>
      <c r="D629" s="14"/>
      <c r="E629" s="14"/>
      <c r="F629" s="15"/>
      <c r="G629" s="15"/>
      <c r="H629" s="15"/>
      <c r="I629" s="73">
        <f t="shared" si="1"/>
        <v>0</v>
      </c>
      <c r="J629" s="14"/>
      <c r="K629" s="18"/>
      <c r="L629" s="19"/>
      <c r="M629" s="18">
        <f t="shared" si="2"/>
        <v>0</v>
      </c>
      <c r="N629" s="19"/>
      <c r="O629" s="19"/>
    </row>
    <row r="630" ht="22.5" customHeight="1">
      <c r="A630" s="13"/>
      <c r="B630" s="13"/>
      <c r="C630" s="13"/>
      <c r="D630" s="14"/>
      <c r="E630" s="14"/>
      <c r="F630" s="15"/>
      <c r="G630" s="15"/>
      <c r="H630" s="15"/>
      <c r="I630" s="73">
        <f t="shared" si="1"/>
        <v>0</v>
      </c>
      <c r="J630" s="14"/>
      <c r="K630" s="18"/>
      <c r="L630" s="19"/>
      <c r="M630" s="18">
        <f t="shared" si="2"/>
        <v>0</v>
      </c>
      <c r="N630" s="19"/>
      <c r="O630" s="19"/>
    </row>
    <row r="631" ht="22.5" customHeight="1">
      <c r="A631" s="13"/>
      <c r="B631" s="13"/>
      <c r="C631" s="13"/>
      <c r="D631" s="14"/>
      <c r="E631" s="14"/>
      <c r="F631" s="15"/>
      <c r="G631" s="15"/>
      <c r="H631" s="15"/>
      <c r="I631" s="73">
        <f t="shared" si="1"/>
        <v>0</v>
      </c>
      <c r="J631" s="14"/>
      <c r="K631" s="18"/>
      <c r="L631" s="19"/>
      <c r="M631" s="18">
        <f t="shared" si="2"/>
        <v>0</v>
      </c>
      <c r="N631" s="19"/>
      <c r="O631" s="19"/>
    </row>
    <row r="632" ht="22.5" customHeight="1">
      <c r="A632" s="13"/>
      <c r="B632" s="13"/>
      <c r="C632" s="13"/>
      <c r="D632" s="14"/>
      <c r="E632" s="14"/>
      <c r="F632" s="15"/>
      <c r="G632" s="15"/>
      <c r="H632" s="15"/>
      <c r="I632" s="73">
        <f t="shared" si="1"/>
        <v>0</v>
      </c>
      <c r="J632" s="14"/>
      <c r="K632" s="18"/>
      <c r="L632" s="19"/>
      <c r="M632" s="18">
        <f t="shared" si="2"/>
        <v>0</v>
      </c>
      <c r="N632" s="19"/>
      <c r="O632" s="19"/>
    </row>
    <row r="633" ht="22.5" customHeight="1">
      <c r="A633" s="13"/>
      <c r="B633" s="13"/>
      <c r="C633" s="13"/>
      <c r="D633" s="14"/>
      <c r="E633" s="14"/>
      <c r="F633" s="15"/>
      <c r="G633" s="15"/>
      <c r="H633" s="15"/>
      <c r="I633" s="73">
        <f t="shared" si="1"/>
        <v>0</v>
      </c>
      <c r="J633" s="14"/>
      <c r="K633" s="18"/>
      <c r="L633" s="19"/>
      <c r="M633" s="18">
        <f t="shared" si="2"/>
        <v>0</v>
      </c>
      <c r="N633" s="19"/>
      <c r="O633" s="19"/>
    </row>
    <row r="634" ht="22.5" customHeight="1">
      <c r="A634" s="13"/>
      <c r="B634" s="13"/>
      <c r="C634" s="13"/>
      <c r="D634" s="14"/>
      <c r="E634" s="14"/>
      <c r="F634" s="15"/>
      <c r="G634" s="15"/>
      <c r="H634" s="15"/>
      <c r="I634" s="73">
        <f t="shared" si="1"/>
        <v>0</v>
      </c>
      <c r="J634" s="14"/>
      <c r="K634" s="18"/>
      <c r="L634" s="19"/>
      <c r="M634" s="18">
        <f t="shared" si="2"/>
        <v>0</v>
      </c>
      <c r="N634" s="19"/>
      <c r="O634" s="19"/>
    </row>
    <row r="635" ht="22.5" customHeight="1">
      <c r="A635" s="13"/>
      <c r="B635" s="13"/>
      <c r="C635" s="13"/>
      <c r="D635" s="14"/>
      <c r="E635" s="14"/>
      <c r="F635" s="15"/>
      <c r="G635" s="15"/>
      <c r="H635" s="15"/>
      <c r="I635" s="73">
        <f t="shared" si="1"/>
        <v>0</v>
      </c>
      <c r="J635" s="14"/>
      <c r="K635" s="18"/>
      <c r="L635" s="19"/>
      <c r="M635" s="18">
        <f t="shared" si="2"/>
        <v>0</v>
      </c>
      <c r="N635" s="19"/>
      <c r="O635" s="19"/>
    </row>
    <row r="636" ht="22.5" customHeight="1">
      <c r="A636" s="13"/>
      <c r="B636" s="13"/>
      <c r="C636" s="13"/>
      <c r="D636" s="14"/>
      <c r="E636" s="14"/>
      <c r="F636" s="15"/>
      <c r="G636" s="15"/>
      <c r="H636" s="15"/>
      <c r="I636" s="73">
        <f t="shared" si="1"/>
        <v>0</v>
      </c>
      <c r="J636" s="14"/>
      <c r="K636" s="18"/>
      <c r="L636" s="19"/>
      <c r="M636" s="18">
        <f t="shared" si="2"/>
        <v>0</v>
      </c>
      <c r="N636" s="19"/>
      <c r="O636" s="19"/>
    </row>
    <row r="637" ht="22.5" customHeight="1">
      <c r="A637" s="13"/>
      <c r="B637" s="13"/>
      <c r="C637" s="13"/>
      <c r="D637" s="14"/>
      <c r="E637" s="14"/>
      <c r="F637" s="15"/>
      <c r="G637" s="15"/>
      <c r="H637" s="15"/>
      <c r="I637" s="73">
        <f t="shared" si="1"/>
        <v>0</v>
      </c>
      <c r="J637" s="14"/>
      <c r="K637" s="18"/>
      <c r="L637" s="19"/>
      <c r="M637" s="18">
        <f t="shared" si="2"/>
        <v>0</v>
      </c>
      <c r="N637" s="19"/>
      <c r="O637" s="19"/>
    </row>
    <row r="638" ht="22.5" customHeight="1">
      <c r="A638" s="13"/>
      <c r="B638" s="13"/>
      <c r="C638" s="13"/>
      <c r="D638" s="14"/>
      <c r="E638" s="14"/>
      <c r="F638" s="15"/>
      <c r="G638" s="15"/>
      <c r="H638" s="15"/>
      <c r="I638" s="73">
        <f t="shared" si="1"/>
        <v>0</v>
      </c>
      <c r="J638" s="14"/>
      <c r="K638" s="18"/>
      <c r="L638" s="19"/>
      <c r="M638" s="18">
        <f t="shared" si="2"/>
        <v>0</v>
      </c>
      <c r="N638" s="19"/>
      <c r="O638" s="19"/>
    </row>
    <row r="639" ht="22.5" customHeight="1">
      <c r="A639" s="13"/>
      <c r="B639" s="13"/>
      <c r="C639" s="13"/>
      <c r="D639" s="14"/>
      <c r="E639" s="14"/>
      <c r="F639" s="15"/>
      <c r="G639" s="15"/>
      <c r="H639" s="15"/>
      <c r="I639" s="73">
        <f t="shared" si="1"/>
        <v>0</v>
      </c>
      <c r="J639" s="14"/>
      <c r="K639" s="18"/>
      <c r="L639" s="19"/>
      <c r="M639" s="18">
        <f t="shared" si="2"/>
        <v>0</v>
      </c>
      <c r="N639" s="19"/>
      <c r="O639" s="19"/>
    </row>
    <row r="640" ht="22.5" customHeight="1">
      <c r="A640" s="13"/>
      <c r="B640" s="13"/>
      <c r="C640" s="13"/>
      <c r="D640" s="14"/>
      <c r="E640" s="14"/>
      <c r="F640" s="15"/>
      <c r="G640" s="15"/>
      <c r="H640" s="15"/>
      <c r="I640" s="73">
        <f t="shared" si="1"/>
        <v>0</v>
      </c>
      <c r="J640" s="14"/>
      <c r="K640" s="18"/>
      <c r="L640" s="19"/>
      <c r="M640" s="18">
        <f t="shared" si="2"/>
        <v>0</v>
      </c>
      <c r="N640" s="19"/>
      <c r="O640" s="19"/>
    </row>
    <row r="641" ht="22.5" customHeight="1">
      <c r="A641" s="13"/>
      <c r="B641" s="13"/>
      <c r="C641" s="13"/>
      <c r="D641" s="14"/>
      <c r="E641" s="14"/>
      <c r="F641" s="15"/>
      <c r="G641" s="15"/>
      <c r="H641" s="15"/>
      <c r="I641" s="73">
        <f t="shared" si="1"/>
        <v>0</v>
      </c>
      <c r="J641" s="14"/>
      <c r="K641" s="18"/>
      <c r="L641" s="19"/>
      <c r="M641" s="18">
        <f t="shared" si="2"/>
        <v>0</v>
      </c>
      <c r="N641" s="19"/>
      <c r="O641" s="19"/>
    </row>
    <row r="642" ht="22.5" customHeight="1">
      <c r="A642" s="13"/>
      <c r="B642" s="13"/>
      <c r="C642" s="13"/>
      <c r="D642" s="14"/>
      <c r="E642" s="14"/>
      <c r="F642" s="15"/>
      <c r="G642" s="15"/>
      <c r="H642" s="15"/>
      <c r="I642" s="73">
        <f t="shared" si="1"/>
        <v>0</v>
      </c>
      <c r="J642" s="14"/>
      <c r="K642" s="18"/>
      <c r="L642" s="19"/>
      <c r="M642" s="18">
        <f t="shared" si="2"/>
        <v>0</v>
      </c>
      <c r="N642" s="19"/>
      <c r="O642" s="19"/>
    </row>
    <row r="643" ht="22.5" customHeight="1">
      <c r="A643" s="13"/>
      <c r="B643" s="13"/>
      <c r="C643" s="13"/>
      <c r="D643" s="14"/>
      <c r="E643" s="14"/>
      <c r="F643" s="15"/>
      <c r="G643" s="15"/>
      <c r="H643" s="15"/>
      <c r="I643" s="73">
        <f t="shared" si="1"/>
        <v>0</v>
      </c>
      <c r="J643" s="14"/>
      <c r="K643" s="18"/>
      <c r="L643" s="19"/>
      <c r="M643" s="18">
        <f t="shared" si="2"/>
        <v>0</v>
      </c>
      <c r="N643" s="19"/>
      <c r="O643" s="19"/>
    </row>
    <row r="644" ht="22.5" customHeight="1">
      <c r="A644" s="13"/>
      <c r="B644" s="13"/>
      <c r="C644" s="13"/>
      <c r="D644" s="14"/>
      <c r="E644" s="14"/>
      <c r="F644" s="15"/>
      <c r="G644" s="15"/>
      <c r="H644" s="15"/>
      <c r="I644" s="73">
        <f t="shared" si="1"/>
        <v>0</v>
      </c>
      <c r="J644" s="14"/>
      <c r="K644" s="18"/>
      <c r="L644" s="19"/>
      <c r="M644" s="18">
        <f t="shared" si="2"/>
        <v>0</v>
      </c>
      <c r="N644" s="19"/>
      <c r="O644" s="19"/>
    </row>
    <row r="645" ht="22.5" customHeight="1">
      <c r="A645" s="13"/>
      <c r="B645" s="13"/>
      <c r="C645" s="13"/>
      <c r="D645" s="14"/>
      <c r="E645" s="14"/>
      <c r="F645" s="15"/>
      <c r="G645" s="15"/>
      <c r="H645" s="15"/>
      <c r="I645" s="73">
        <f t="shared" si="1"/>
        <v>0</v>
      </c>
      <c r="J645" s="14"/>
      <c r="K645" s="18"/>
      <c r="L645" s="19"/>
      <c r="M645" s="18">
        <f t="shared" si="2"/>
        <v>0</v>
      </c>
      <c r="N645" s="19"/>
      <c r="O645" s="19"/>
    </row>
    <row r="646" ht="22.5" customHeight="1">
      <c r="A646" s="13"/>
      <c r="B646" s="13"/>
      <c r="C646" s="13"/>
      <c r="D646" s="14"/>
      <c r="E646" s="14"/>
      <c r="F646" s="15"/>
      <c r="G646" s="15"/>
      <c r="H646" s="15"/>
      <c r="I646" s="73">
        <f t="shared" si="1"/>
        <v>0</v>
      </c>
      <c r="J646" s="14"/>
      <c r="K646" s="18"/>
      <c r="L646" s="19"/>
      <c r="M646" s="18">
        <f t="shared" si="2"/>
        <v>0</v>
      </c>
      <c r="N646" s="19"/>
      <c r="O646" s="19"/>
    </row>
    <row r="647" ht="22.5" customHeight="1">
      <c r="A647" s="13"/>
      <c r="B647" s="13"/>
      <c r="C647" s="13"/>
      <c r="D647" s="14"/>
      <c r="E647" s="14"/>
      <c r="F647" s="15"/>
      <c r="G647" s="15"/>
      <c r="H647" s="15"/>
      <c r="I647" s="73">
        <f t="shared" si="1"/>
        <v>0</v>
      </c>
      <c r="J647" s="14"/>
      <c r="K647" s="18"/>
      <c r="L647" s="19"/>
      <c r="M647" s="18">
        <f t="shared" si="2"/>
        <v>0</v>
      </c>
      <c r="N647" s="19"/>
      <c r="O647" s="19"/>
    </row>
    <row r="648" ht="22.5" customHeight="1">
      <c r="A648" s="13"/>
      <c r="B648" s="13"/>
      <c r="C648" s="13"/>
      <c r="D648" s="14"/>
      <c r="E648" s="14"/>
      <c r="F648" s="15"/>
      <c r="G648" s="15"/>
      <c r="H648" s="15"/>
      <c r="I648" s="73">
        <f t="shared" si="1"/>
        <v>0</v>
      </c>
      <c r="J648" s="14"/>
      <c r="K648" s="18"/>
      <c r="L648" s="19"/>
      <c r="M648" s="18">
        <f t="shared" si="2"/>
        <v>0</v>
      </c>
      <c r="N648" s="19"/>
      <c r="O648" s="19"/>
    </row>
    <row r="649" ht="22.5" customHeight="1">
      <c r="A649" s="13"/>
      <c r="B649" s="13"/>
      <c r="C649" s="13"/>
      <c r="D649" s="14"/>
      <c r="E649" s="14"/>
      <c r="F649" s="15"/>
      <c r="G649" s="15"/>
      <c r="H649" s="15"/>
      <c r="I649" s="73">
        <f t="shared" si="1"/>
        <v>0</v>
      </c>
      <c r="J649" s="14"/>
      <c r="K649" s="18"/>
      <c r="L649" s="19"/>
      <c r="M649" s="18">
        <f t="shared" si="2"/>
        <v>0</v>
      </c>
      <c r="N649" s="19"/>
      <c r="O649" s="19"/>
    </row>
    <row r="650" ht="22.5" customHeight="1">
      <c r="A650" s="13"/>
      <c r="B650" s="13"/>
      <c r="C650" s="13"/>
      <c r="D650" s="14"/>
      <c r="E650" s="14"/>
      <c r="F650" s="15"/>
      <c r="G650" s="15"/>
      <c r="H650" s="15"/>
      <c r="I650" s="73">
        <f t="shared" si="1"/>
        <v>0</v>
      </c>
      <c r="J650" s="14"/>
      <c r="K650" s="18"/>
      <c r="L650" s="19"/>
      <c r="M650" s="18">
        <f t="shared" si="2"/>
        <v>0</v>
      </c>
      <c r="N650" s="19"/>
      <c r="O650" s="19"/>
    </row>
    <row r="651" ht="22.5" customHeight="1">
      <c r="A651" s="13"/>
      <c r="B651" s="13"/>
      <c r="C651" s="13"/>
      <c r="D651" s="14"/>
      <c r="E651" s="14"/>
      <c r="F651" s="15"/>
      <c r="G651" s="15"/>
      <c r="H651" s="15"/>
      <c r="I651" s="73">
        <f t="shared" si="1"/>
        <v>0</v>
      </c>
      <c r="J651" s="14"/>
      <c r="K651" s="18"/>
      <c r="L651" s="19"/>
      <c r="M651" s="18">
        <f t="shared" si="2"/>
        <v>0</v>
      </c>
      <c r="N651" s="19"/>
      <c r="O651" s="19"/>
    </row>
    <row r="652" ht="22.5" customHeight="1">
      <c r="A652" s="13"/>
      <c r="B652" s="13"/>
      <c r="C652" s="13"/>
      <c r="D652" s="14"/>
      <c r="E652" s="14"/>
      <c r="F652" s="15"/>
      <c r="G652" s="15"/>
      <c r="H652" s="15"/>
      <c r="I652" s="73">
        <f t="shared" si="1"/>
        <v>0</v>
      </c>
      <c r="J652" s="14"/>
      <c r="K652" s="18"/>
      <c r="L652" s="19"/>
      <c r="M652" s="18">
        <f t="shared" si="2"/>
        <v>0</v>
      </c>
      <c r="N652" s="19"/>
      <c r="O652" s="19"/>
    </row>
    <row r="653" ht="22.5" customHeight="1">
      <c r="A653" s="13"/>
      <c r="B653" s="13"/>
      <c r="C653" s="13"/>
      <c r="D653" s="14"/>
      <c r="E653" s="14"/>
      <c r="F653" s="15"/>
      <c r="G653" s="15"/>
      <c r="H653" s="15"/>
      <c r="I653" s="73">
        <f t="shared" si="1"/>
        <v>0</v>
      </c>
      <c r="J653" s="14"/>
      <c r="K653" s="18"/>
      <c r="L653" s="19"/>
      <c r="M653" s="18">
        <f t="shared" si="2"/>
        <v>0</v>
      </c>
      <c r="N653" s="19"/>
      <c r="O653" s="19"/>
    </row>
    <row r="654" ht="22.5" customHeight="1">
      <c r="A654" s="13"/>
      <c r="B654" s="13"/>
      <c r="C654" s="13"/>
      <c r="D654" s="14"/>
      <c r="E654" s="14"/>
      <c r="F654" s="15"/>
      <c r="G654" s="15"/>
      <c r="H654" s="15"/>
      <c r="I654" s="73">
        <f t="shared" si="1"/>
        <v>0</v>
      </c>
      <c r="J654" s="14"/>
      <c r="K654" s="18"/>
      <c r="L654" s="19"/>
      <c r="M654" s="18">
        <f t="shared" si="2"/>
        <v>0</v>
      </c>
      <c r="N654" s="19"/>
      <c r="O654" s="19"/>
    </row>
    <row r="655" ht="22.5" customHeight="1">
      <c r="A655" s="13"/>
      <c r="B655" s="13"/>
      <c r="C655" s="13"/>
      <c r="D655" s="14"/>
      <c r="E655" s="14"/>
      <c r="F655" s="15"/>
      <c r="G655" s="15"/>
      <c r="H655" s="15"/>
      <c r="I655" s="73">
        <f t="shared" si="1"/>
        <v>0</v>
      </c>
      <c r="J655" s="14"/>
      <c r="K655" s="18"/>
      <c r="L655" s="19"/>
      <c r="M655" s="18">
        <f t="shared" si="2"/>
        <v>0</v>
      </c>
      <c r="N655" s="19"/>
      <c r="O655" s="19"/>
    </row>
    <row r="656" ht="22.5" customHeight="1">
      <c r="A656" s="13"/>
      <c r="B656" s="13"/>
      <c r="C656" s="13"/>
      <c r="D656" s="14"/>
      <c r="E656" s="14"/>
      <c r="F656" s="15"/>
      <c r="G656" s="15"/>
      <c r="H656" s="15"/>
      <c r="I656" s="73">
        <f t="shared" si="1"/>
        <v>0</v>
      </c>
      <c r="J656" s="14"/>
      <c r="K656" s="18"/>
      <c r="L656" s="19"/>
      <c r="M656" s="18">
        <f t="shared" si="2"/>
        <v>0</v>
      </c>
      <c r="N656" s="19"/>
      <c r="O656" s="19"/>
    </row>
    <row r="657" ht="22.5" customHeight="1">
      <c r="A657" s="13"/>
      <c r="B657" s="13"/>
      <c r="C657" s="13"/>
      <c r="D657" s="14"/>
      <c r="E657" s="14"/>
      <c r="F657" s="15"/>
      <c r="G657" s="15"/>
      <c r="H657" s="15"/>
      <c r="I657" s="73">
        <f t="shared" si="1"/>
        <v>0</v>
      </c>
      <c r="J657" s="14"/>
      <c r="K657" s="18"/>
      <c r="L657" s="19"/>
      <c r="M657" s="18">
        <f t="shared" si="2"/>
        <v>0</v>
      </c>
      <c r="N657" s="19"/>
      <c r="O657" s="19"/>
    </row>
    <row r="658" ht="22.5" customHeight="1">
      <c r="A658" s="13"/>
      <c r="B658" s="13"/>
      <c r="C658" s="13"/>
      <c r="D658" s="14"/>
      <c r="E658" s="14"/>
      <c r="F658" s="15"/>
      <c r="G658" s="15"/>
      <c r="H658" s="15"/>
      <c r="I658" s="73">
        <f t="shared" si="1"/>
        <v>0</v>
      </c>
      <c r="J658" s="14"/>
      <c r="K658" s="18"/>
      <c r="L658" s="19"/>
      <c r="M658" s="18">
        <f t="shared" si="2"/>
        <v>0</v>
      </c>
      <c r="N658" s="19"/>
      <c r="O658" s="19"/>
    </row>
    <row r="659" ht="22.5" customHeight="1">
      <c r="A659" s="13"/>
      <c r="B659" s="13"/>
      <c r="C659" s="13"/>
      <c r="D659" s="14"/>
      <c r="E659" s="14"/>
      <c r="F659" s="15"/>
      <c r="G659" s="15"/>
      <c r="H659" s="15"/>
      <c r="I659" s="73">
        <f t="shared" si="1"/>
        <v>0</v>
      </c>
      <c r="J659" s="14"/>
      <c r="K659" s="18"/>
      <c r="L659" s="19"/>
      <c r="M659" s="18">
        <f t="shared" si="2"/>
        <v>0</v>
      </c>
      <c r="N659" s="19"/>
      <c r="O659" s="19"/>
    </row>
    <row r="660" ht="22.5" customHeight="1">
      <c r="A660" s="13"/>
      <c r="B660" s="13"/>
      <c r="C660" s="13"/>
      <c r="D660" s="14"/>
      <c r="E660" s="14"/>
      <c r="F660" s="15"/>
      <c r="G660" s="15"/>
      <c r="H660" s="15"/>
      <c r="I660" s="73">
        <f t="shared" si="1"/>
        <v>0</v>
      </c>
      <c r="J660" s="14"/>
      <c r="K660" s="18"/>
      <c r="L660" s="19"/>
      <c r="M660" s="18">
        <f t="shared" si="2"/>
        <v>0</v>
      </c>
      <c r="N660" s="19"/>
      <c r="O660" s="19"/>
    </row>
    <row r="661" ht="22.5" customHeight="1">
      <c r="A661" s="13"/>
      <c r="B661" s="13"/>
      <c r="C661" s="13"/>
      <c r="D661" s="14"/>
      <c r="E661" s="14"/>
      <c r="F661" s="15"/>
      <c r="G661" s="15"/>
      <c r="H661" s="15"/>
      <c r="I661" s="73">
        <f t="shared" si="1"/>
        <v>0</v>
      </c>
      <c r="J661" s="14"/>
      <c r="K661" s="18"/>
      <c r="L661" s="19"/>
      <c r="M661" s="18">
        <f t="shared" si="2"/>
        <v>0</v>
      </c>
      <c r="N661" s="19"/>
      <c r="O661" s="19"/>
    </row>
    <row r="662" ht="22.5" customHeight="1">
      <c r="A662" s="13"/>
      <c r="B662" s="13"/>
      <c r="C662" s="13"/>
      <c r="D662" s="14"/>
      <c r="E662" s="14"/>
      <c r="F662" s="15"/>
      <c r="G662" s="15"/>
      <c r="H662" s="15"/>
      <c r="I662" s="73">
        <f t="shared" si="1"/>
        <v>0</v>
      </c>
      <c r="J662" s="14"/>
      <c r="K662" s="18"/>
      <c r="L662" s="19"/>
      <c r="M662" s="18">
        <f t="shared" si="2"/>
        <v>0</v>
      </c>
      <c r="N662" s="19"/>
      <c r="O662" s="19"/>
    </row>
    <row r="663" ht="22.5" customHeight="1">
      <c r="A663" s="13"/>
      <c r="B663" s="13"/>
      <c r="C663" s="13"/>
      <c r="D663" s="14"/>
      <c r="E663" s="14"/>
      <c r="F663" s="15"/>
      <c r="G663" s="15"/>
      <c r="H663" s="15"/>
      <c r="I663" s="73">
        <f t="shared" si="1"/>
        <v>0</v>
      </c>
      <c r="J663" s="14"/>
      <c r="K663" s="18"/>
      <c r="L663" s="19"/>
      <c r="M663" s="18">
        <f t="shared" si="2"/>
        <v>0</v>
      </c>
      <c r="N663" s="19"/>
      <c r="O663" s="19"/>
    </row>
    <row r="664" ht="22.5" customHeight="1">
      <c r="A664" s="13"/>
      <c r="B664" s="13"/>
      <c r="C664" s="13"/>
      <c r="D664" s="14"/>
      <c r="E664" s="14"/>
      <c r="F664" s="15"/>
      <c r="G664" s="15"/>
      <c r="H664" s="15"/>
      <c r="I664" s="73">
        <f t="shared" si="1"/>
        <v>0</v>
      </c>
      <c r="J664" s="14"/>
      <c r="K664" s="18"/>
      <c r="L664" s="19"/>
      <c r="M664" s="18">
        <f t="shared" si="2"/>
        <v>0</v>
      </c>
      <c r="N664" s="19"/>
      <c r="O664" s="19"/>
    </row>
    <row r="665" ht="22.5" customHeight="1">
      <c r="A665" s="13"/>
      <c r="B665" s="13"/>
      <c r="C665" s="13"/>
      <c r="D665" s="14"/>
      <c r="E665" s="14"/>
      <c r="F665" s="15"/>
      <c r="G665" s="15"/>
      <c r="H665" s="15"/>
      <c r="I665" s="73">
        <f t="shared" si="1"/>
        <v>0</v>
      </c>
      <c r="J665" s="14"/>
      <c r="K665" s="18"/>
      <c r="L665" s="19"/>
      <c r="M665" s="18">
        <f t="shared" si="2"/>
        <v>0</v>
      </c>
      <c r="N665" s="19"/>
      <c r="O665" s="19"/>
    </row>
    <row r="666" ht="22.5" customHeight="1">
      <c r="A666" s="13"/>
      <c r="B666" s="13"/>
      <c r="C666" s="13"/>
      <c r="D666" s="14"/>
      <c r="E666" s="14"/>
      <c r="F666" s="15"/>
      <c r="G666" s="15"/>
      <c r="H666" s="15"/>
      <c r="I666" s="73">
        <f t="shared" si="1"/>
        <v>0</v>
      </c>
      <c r="J666" s="14"/>
      <c r="K666" s="18"/>
      <c r="L666" s="19"/>
      <c r="M666" s="18">
        <f t="shared" si="2"/>
        <v>0</v>
      </c>
      <c r="N666" s="19"/>
      <c r="O666" s="19"/>
    </row>
    <row r="667" ht="22.5" customHeight="1">
      <c r="A667" s="13"/>
      <c r="B667" s="13"/>
      <c r="C667" s="13"/>
      <c r="D667" s="14"/>
      <c r="E667" s="14"/>
      <c r="F667" s="15"/>
      <c r="G667" s="15"/>
      <c r="H667" s="15"/>
      <c r="I667" s="73">
        <f t="shared" si="1"/>
        <v>0</v>
      </c>
      <c r="J667" s="14"/>
      <c r="K667" s="18"/>
      <c r="L667" s="19"/>
      <c r="M667" s="18">
        <f t="shared" si="2"/>
        <v>0</v>
      </c>
      <c r="N667" s="19"/>
      <c r="O667" s="19"/>
    </row>
    <row r="668" ht="22.5" customHeight="1">
      <c r="A668" s="13"/>
      <c r="B668" s="13"/>
      <c r="C668" s="13"/>
      <c r="D668" s="14"/>
      <c r="E668" s="14"/>
      <c r="F668" s="15"/>
      <c r="G668" s="15"/>
      <c r="H668" s="15"/>
      <c r="I668" s="73">
        <f t="shared" si="1"/>
        <v>0</v>
      </c>
      <c r="J668" s="14"/>
      <c r="K668" s="18"/>
      <c r="L668" s="19"/>
      <c r="M668" s="18">
        <f t="shared" si="2"/>
        <v>0</v>
      </c>
      <c r="N668" s="19"/>
      <c r="O668" s="19"/>
    </row>
    <row r="669" ht="22.5" customHeight="1">
      <c r="A669" s="13"/>
      <c r="B669" s="13"/>
      <c r="C669" s="13"/>
      <c r="D669" s="14"/>
      <c r="E669" s="14"/>
      <c r="F669" s="15"/>
      <c r="G669" s="15"/>
      <c r="H669" s="15"/>
      <c r="I669" s="73">
        <f t="shared" si="1"/>
        <v>0</v>
      </c>
      <c r="J669" s="14"/>
      <c r="K669" s="18"/>
      <c r="L669" s="19"/>
      <c r="M669" s="18">
        <f t="shared" si="2"/>
        <v>0</v>
      </c>
      <c r="N669" s="19"/>
      <c r="O669" s="19"/>
    </row>
    <row r="670" ht="22.5" customHeight="1">
      <c r="A670" s="13"/>
      <c r="B670" s="13"/>
      <c r="C670" s="13"/>
      <c r="D670" s="14"/>
      <c r="E670" s="14"/>
      <c r="F670" s="15"/>
      <c r="G670" s="15"/>
      <c r="H670" s="15"/>
      <c r="I670" s="73">
        <f t="shared" si="1"/>
        <v>0</v>
      </c>
      <c r="J670" s="14"/>
      <c r="K670" s="18"/>
      <c r="L670" s="19"/>
      <c r="M670" s="18">
        <f t="shared" si="2"/>
        <v>0</v>
      </c>
      <c r="N670" s="19"/>
      <c r="O670" s="19"/>
    </row>
    <row r="671" ht="22.5" customHeight="1">
      <c r="A671" s="13"/>
      <c r="B671" s="13"/>
      <c r="C671" s="13"/>
      <c r="D671" s="14"/>
      <c r="E671" s="14"/>
      <c r="F671" s="15"/>
      <c r="G671" s="15"/>
      <c r="H671" s="15"/>
      <c r="I671" s="73">
        <f t="shared" si="1"/>
        <v>0</v>
      </c>
      <c r="J671" s="14"/>
      <c r="K671" s="18"/>
      <c r="L671" s="19"/>
      <c r="M671" s="18">
        <f t="shared" si="2"/>
        <v>0</v>
      </c>
      <c r="N671" s="19"/>
      <c r="O671" s="19"/>
    </row>
    <row r="672" ht="22.5" customHeight="1">
      <c r="A672" s="13"/>
      <c r="B672" s="13"/>
      <c r="C672" s="13"/>
      <c r="D672" s="14"/>
      <c r="E672" s="14"/>
      <c r="F672" s="15"/>
      <c r="G672" s="15"/>
      <c r="H672" s="15"/>
      <c r="I672" s="73">
        <f t="shared" si="1"/>
        <v>0</v>
      </c>
      <c r="J672" s="14"/>
      <c r="K672" s="18"/>
      <c r="L672" s="19"/>
      <c r="M672" s="18">
        <f t="shared" si="2"/>
        <v>0</v>
      </c>
      <c r="N672" s="19"/>
      <c r="O672" s="19"/>
    </row>
    <row r="673" ht="22.5" customHeight="1">
      <c r="A673" s="13"/>
      <c r="B673" s="13"/>
      <c r="C673" s="13"/>
      <c r="D673" s="14"/>
      <c r="E673" s="14"/>
      <c r="F673" s="15"/>
      <c r="G673" s="15"/>
      <c r="H673" s="15"/>
      <c r="I673" s="73">
        <f t="shared" si="1"/>
        <v>0</v>
      </c>
      <c r="J673" s="14"/>
      <c r="K673" s="18"/>
      <c r="L673" s="19"/>
      <c r="M673" s="18">
        <f t="shared" si="2"/>
        <v>0</v>
      </c>
      <c r="N673" s="19"/>
      <c r="O673" s="19"/>
    </row>
    <row r="674" ht="22.5" customHeight="1">
      <c r="A674" s="13"/>
      <c r="B674" s="13"/>
      <c r="C674" s="13"/>
      <c r="D674" s="14"/>
      <c r="E674" s="14"/>
      <c r="F674" s="15"/>
      <c r="G674" s="15"/>
      <c r="H674" s="15"/>
      <c r="I674" s="73">
        <f t="shared" si="1"/>
        <v>0</v>
      </c>
      <c r="J674" s="14"/>
      <c r="K674" s="18"/>
      <c r="L674" s="19"/>
      <c r="M674" s="18">
        <f t="shared" si="2"/>
        <v>0</v>
      </c>
      <c r="N674" s="19"/>
      <c r="O674" s="19"/>
    </row>
    <row r="675" ht="22.5" customHeight="1">
      <c r="A675" s="13"/>
      <c r="B675" s="13"/>
      <c r="C675" s="13"/>
      <c r="D675" s="14"/>
      <c r="E675" s="14"/>
      <c r="F675" s="15"/>
      <c r="G675" s="15"/>
      <c r="H675" s="15"/>
      <c r="I675" s="73">
        <f t="shared" si="1"/>
        <v>0</v>
      </c>
      <c r="J675" s="14"/>
      <c r="K675" s="18"/>
      <c r="L675" s="19"/>
      <c r="M675" s="18">
        <f t="shared" si="2"/>
        <v>0</v>
      </c>
      <c r="N675" s="19"/>
      <c r="O675" s="19"/>
    </row>
    <row r="676" ht="22.5" customHeight="1">
      <c r="A676" s="13"/>
      <c r="B676" s="13"/>
      <c r="C676" s="13"/>
      <c r="D676" s="14"/>
      <c r="E676" s="14"/>
      <c r="F676" s="15"/>
      <c r="G676" s="15"/>
      <c r="H676" s="15"/>
      <c r="I676" s="73">
        <f t="shared" si="1"/>
        <v>0</v>
      </c>
      <c r="J676" s="14"/>
      <c r="K676" s="18"/>
      <c r="L676" s="19"/>
      <c r="M676" s="18">
        <f t="shared" si="2"/>
        <v>0</v>
      </c>
      <c r="N676" s="19"/>
      <c r="O676" s="19"/>
    </row>
    <row r="677" ht="22.5" customHeight="1">
      <c r="A677" s="13"/>
      <c r="B677" s="13"/>
      <c r="C677" s="13"/>
      <c r="D677" s="14"/>
      <c r="E677" s="14"/>
      <c r="F677" s="15"/>
      <c r="G677" s="15"/>
      <c r="H677" s="15"/>
      <c r="I677" s="73">
        <f t="shared" si="1"/>
        <v>0</v>
      </c>
      <c r="J677" s="14"/>
      <c r="K677" s="18"/>
      <c r="L677" s="19"/>
      <c r="M677" s="18">
        <f t="shared" si="2"/>
        <v>0</v>
      </c>
      <c r="N677" s="19"/>
      <c r="O677" s="19"/>
    </row>
    <row r="678" ht="22.5" customHeight="1">
      <c r="A678" s="13"/>
      <c r="B678" s="13"/>
      <c r="C678" s="13"/>
      <c r="D678" s="14"/>
      <c r="E678" s="14"/>
      <c r="F678" s="15"/>
      <c r="G678" s="15"/>
      <c r="H678" s="15"/>
      <c r="I678" s="73">
        <f t="shared" si="1"/>
        <v>0</v>
      </c>
      <c r="J678" s="14"/>
      <c r="K678" s="18"/>
      <c r="L678" s="19"/>
      <c r="M678" s="18">
        <f t="shared" si="2"/>
        <v>0</v>
      </c>
      <c r="N678" s="19"/>
      <c r="O678" s="19"/>
    </row>
    <row r="679" ht="22.5" customHeight="1">
      <c r="A679" s="13"/>
      <c r="B679" s="13"/>
      <c r="C679" s="13"/>
      <c r="D679" s="14"/>
      <c r="E679" s="14"/>
      <c r="F679" s="15"/>
      <c r="G679" s="15"/>
      <c r="H679" s="15"/>
      <c r="I679" s="73">
        <f t="shared" si="1"/>
        <v>0</v>
      </c>
      <c r="J679" s="14"/>
      <c r="K679" s="18"/>
      <c r="L679" s="19"/>
      <c r="M679" s="18">
        <f t="shared" si="2"/>
        <v>0</v>
      </c>
      <c r="N679" s="19"/>
      <c r="O679" s="19"/>
    </row>
    <row r="680" ht="22.5" customHeight="1">
      <c r="A680" s="13"/>
      <c r="B680" s="13"/>
      <c r="C680" s="13"/>
      <c r="D680" s="14"/>
      <c r="E680" s="14"/>
      <c r="F680" s="15"/>
      <c r="G680" s="15"/>
      <c r="H680" s="15"/>
      <c r="I680" s="73">
        <f t="shared" si="1"/>
        <v>0</v>
      </c>
      <c r="J680" s="14"/>
      <c r="K680" s="18"/>
      <c r="L680" s="19"/>
      <c r="M680" s="18">
        <f t="shared" si="2"/>
        <v>0</v>
      </c>
      <c r="N680" s="19"/>
      <c r="O680" s="19"/>
    </row>
    <row r="681" ht="22.5" customHeight="1">
      <c r="A681" s="13"/>
      <c r="B681" s="13"/>
      <c r="C681" s="13"/>
      <c r="D681" s="14"/>
      <c r="E681" s="14"/>
      <c r="F681" s="15"/>
      <c r="G681" s="15"/>
      <c r="H681" s="15"/>
      <c r="I681" s="73">
        <f t="shared" si="1"/>
        <v>0</v>
      </c>
      <c r="J681" s="14"/>
      <c r="K681" s="18"/>
      <c r="L681" s="19"/>
      <c r="M681" s="18">
        <f t="shared" si="2"/>
        <v>0</v>
      </c>
      <c r="N681" s="19"/>
      <c r="O681" s="19"/>
    </row>
    <row r="682" ht="22.5" customHeight="1">
      <c r="A682" s="13"/>
      <c r="B682" s="13"/>
      <c r="C682" s="13"/>
      <c r="D682" s="14"/>
      <c r="E682" s="14"/>
      <c r="F682" s="15"/>
      <c r="G682" s="15"/>
      <c r="H682" s="15"/>
      <c r="I682" s="73">
        <f t="shared" si="1"/>
        <v>0</v>
      </c>
      <c r="J682" s="14"/>
      <c r="K682" s="18"/>
      <c r="L682" s="19"/>
      <c r="M682" s="18">
        <f t="shared" si="2"/>
        <v>0</v>
      </c>
      <c r="N682" s="19"/>
      <c r="O682" s="19"/>
    </row>
    <row r="683" ht="22.5" customHeight="1">
      <c r="A683" s="13"/>
      <c r="B683" s="13"/>
      <c r="C683" s="13"/>
      <c r="D683" s="14"/>
      <c r="E683" s="14"/>
      <c r="F683" s="15"/>
      <c r="G683" s="15"/>
      <c r="H683" s="15"/>
      <c r="I683" s="73">
        <f t="shared" si="1"/>
        <v>0</v>
      </c>
      <c r="J683" s="14"/>
      <c r="K683" s="18"/>
      <c r="L683" s="19"/>
      <c r="M683" s="18">
        <f t="shared" si="2"/>
        <v>0</v>
      </c>
      <c r="N683" s="19"/>
      <c r="O683" s="19"/>
    </row>
    <row r="684" ht="22.5" customHeight="1">
      <c r="A684" s="13"/>
      <c r="B684" s="13"/>
      <c r="C684" s="13"/>
      <c r="D684" s="14"/>
      <c r="E684" s="14"/>
      <c r="F684" s="15"/>
      <c r="G684" s="15"/>
      <c r="H684" s="15"/>
      <c r="I684" s="73">
        <f t="shared" si="1"/>
        <v>0</v>
      </c>
      <c r="J684" s="14"/>
      <c r="K684" s="18"/>
      <c r="L684" s="19"/>
      <c r="M684" s="18">
        <f t="shared" si="2"/>
        <v>0</v>
      </c>
      <c r="N684" s="19"/>
      <c r="O684" s="19"/>
    </row>
    <row r="685" ht="22.5" customHeight="1">
      <c r="A685" s="13"/>
      <c r="B685" s="13"/>
      <c r="C685" s="13"/>
      <c r="D685" s="14"/>
      <c r="E685" s="14"/>
      <c r="F685" s="15"/>
      <c r="G685" s="15"/>
      <c r="H685" s="15"/>
      <c r="I685" s="73">
        <f t="shared" si="1"/>
        <v>0</v>
      </c>
      <c r="J685" s="14"/>
      <c r="K685" s="18"/>
      <c r="L685" s="19"/>
      <c r="M685" s="18">
        <f t="shared" si="2"/>
        <v>0</v>
      </c>
      <c r="N685" s="19"/>
      <c r="O685" s="19"/>
    </row>
    <row r="686" ht="22.5" customHeight="1">
      <c r="A686" s="13"/>
      <c r="B686" s="13"/>
      <c r="C686" s="13"/>
      <c r="D686" s="14"/>
      <c r="E686" s="14"/>
      <c r="F686" s="15"/>
      <c r="G686" s="15"/>
      <c r="H686" s="15"/>
      <c r="I686" s="73">
        <f t="shared" si="1"/>
        <v>0</v>
      </c>
      <c r="J686" s="14"/>
      <c r="K686" s="18"/>
      <c r="L686" s="19"/>
      <c r="M686" s="18">
        <f t="shared" si="2"/>
        <v>0</v>
      </c>
      <c r="N686" s="19"/>
      <c r="O686" s="19"/>
    </row>
    <row r="687" ht="22.5" customHeight="1">
      <c r="A687" s="13"/>
      <c r="B687" s="13"/>
      <c r="C687" s="13"/>
      <c r="D687" s="14"/>
      <c r="E687" s="14"/>
      <c r="F687" s="15"/>
      <c r="G687" s="15"/>
      <c r="H687" s="15"/>
      <c r="I687" s="73">
        <f t="shared" si="1"/>
        <v>0</v>
      </c>
      <c r="J687" s="14"/>
      <c r="K687" s="18"/>
      <c r="L687" s="19"/>
      <c r="M687" s="18">
        <f t="shared" si="2"/>
        <v>0</v>
      </c>
      <c r="N687" s="19"/>
      <c r="O687" s="19"/>
    </row>
    <row r="688" ht="22.5" customHeight="1">
      <c r="A688" s="13"/>
      <c r="B688" s="13"/>
      <c r="C688" s="13"/>
      <c r="D688" s="14"/>
      <c r="E688" s="14"/>
      <c r="F688" s="15"/>
      <c r="G688" s="15"/>
      <c r="H688" s="15"/>
      <c r="I688" s="73">
        <f t="shared" si="1"/>
        <v>0</v>
      </c>
      <c r="J688" s="14"/>
      <c r="K688" s="18"/>
      <c r="L688" s="19"/>
      <c r="M688" s="18">
        <f t="shared" si="2"/>
        <v>0</v>
      </c>
      <c r="N688" s="19"/>
      <c r="O688" s="19"/>
    </row>
    <row r="689" ht="22.5" customHeight="1">
      <c r="A689" s="13"/>
      <c r="B689" s="13"/>
      <c r="C689" s="13"/>
      <c r="D689" s="14"/>
      <c r="E689" s="14"/>
      <c r="F689" s="15"/>
      <c r="G689" s="15"/>
      <c r="H689" s="15"/>
      <c r="I689" s="73">
        <f t="shared" si="1"/>
        <v>0</v>
      </c>
      <c r="J689" s="14"/>
      <c r="K689" s="18"/>
      <c r="L689" s="19"/>
      <c r="M689" s="18">
        <f t="shared" si="2"/>
        <v>0</v>
      </c>
      <c r="N689" s="19"/>
      <c r="O689" s="19"/>
    </row>
    <row r="690" ht="22.5" customHeight="1">
      <c r="A690" s="13"/>
      <c r="B690" s="13"/>
      <c r="C690" s="13"/>
      <c r="D690" s="14"/>
      <c r="E690" s="14"/>
      <c r="F690" s="15"/>
      <c r="G690" s="15"/>
      <c r="H690" s="15"/>
      <c r="I690" s="73">
        <f t="shared" si="1"/>
        <v>0</v>
      </c>
      <c r="J690" s="14"/>
      <c r="K690" s="18"/>
      <c r="L690" s="19"/>
      <c r="M690" s="18">
        <f t="shared" si="2"/>
        <v>0</v>
      </c>
      <c r="N690" s="19"/>
      <c r="O690" s="19"/>
    </row>
    <row r="691" ht="22.5" customHeight="1">
      <c r="A691" s="13"/>
      <c r="B691" s="13"/>
      <c r="C691" s="13"/>
      <c r="D691" s="14"/>
      <c r="E691" s="14"/>
      <c r="F691" s="15"/>
      <c r="G691" s="15"/>
      <c r="H691" s="15"/>
      <c r="I691" s="73">
        <f t="shared" si="1"/>
        <v>0</v>
      </c>
      <c r="J691" s="14"/>
      <c r="K691" s="18"/>
      <c r="L691" s="19"/>
      <c r="M691" s="18">
        <f t="shared" si="2"/>
        <v>0</v>
      </c>
      <c r="N691" s="19"/>
      <c r="O691" s="19"/>
    </row>
    <row r="692" ht="22.5" customHeight="1">
      <c r="A692" s="13"/>
      <c r="B692" s="13"/>
      <c r="C692" s="13"/>
      <c r="D692" s="14"/>
      <c r="E692" s="14"/>
      <c r="F692" s="15"/>
      <c r="G692" s="15"/>
      <c r="H692" s="15"/>
      <c r="I692" s="73">
        <f t="shared" si="1"/>
        <v>0</v>
      </c>
      <c r="J692" s="14"/>
      <c r="K692" s="18"/>
      <c r="L692" s="19"/>
      <c r="M692" s="18">
        <f t="shared" si="2"/>
        <v>0</v>
      </c>
      <c r="N692" s="19"/>
      <c r="O692" s="19"/>
    </row>
    <row r="693" ht="22.5" customHeight="1">
      <c r="A693" s="13"/>
      <c r="B693" s="13"/>
      <c r="C693" s="13"/>
      <c r="D693" s="14"/>
      <c r="E693" s="14"/>
      <c r="F693" s="15"/>
      <c r="G693" s="15"/>
      <c r="H693" s="15"/>
      <c r="I693" s="73">
        <f t="shared" si="1"/>
        <v>0</v>
      </c>
      <c r="J693" s="14"/>
      <c r="K693" s="18"/>
      <c r="L693" s="19"/>
      <c r="M693" s="18">
        <f t="shared" si="2"/>
        <v>0</v>
      </c>
      <c r="N693" s="19"/>
      <c r="O693" s="19"/>
    </row>
    <row r="694" ht="22.5" customHeight="1">
      <c r="A694" s="13"/>
      <c r="B694" s="13"/>
      <c r="C694" s="13"/>
      <c r="D694" s="14"/>
      <c r="E694" s="14"/>
      <c r="F694" s="15"/>
      <c r="G694" s="15"/>
      <c r="H694" s="15"/>
      <c r="I694" s="73">
        <f t="shared" si="1"/>
        <v>0</v>
      </c>
      <c r="J694" s="14"/>
      <c r="K694" s="18"/>
      <c r="L694" s="19"/>
      <c r="M694" s="18">
        <f t="shared" si="2"/>
        <v>0</v>
      </c>
      <c r="N694" s="19"/>
      <c r="O694" s="19"/>
    </row>
    <row r="695" ht="22.5" customHeight="1">
      <c r="A695" s="13"/>
      <c r="B695" s="13"/>
      <c r="C695" s="13"/>
      <c r="D695" s="14"/>
      <c r="E695" s="14"/>
      <c r="F695" s="15"/>
      <c r="G695" s="15"/>
      <c r="H695" s="15"/>
      <c r="I695" s="73">
        <f t="shared" si="1"/>
        <v>0</v>
      </c>
      <c r="J695" s="14"/>
      <c r="K695" s="18"/>
      <c r="L695" s="19"/>
      <c r="M695" s="18">
        <f t="shared" si="2"/>
        <v>0</v>
      </c>
      <c r="N695" s="19"/>
      <c r="O695" s="19"/>
    </row>
    <row r="696" ht="22.5" customHeight="1">
      <c r="A696" s="13"/>
      <c r="B696" s="13"/>
      <c r="C696" s="13"/>
      <c r="D696" s="14"/>
      <c r="E696" s="14"/>
      <c r="F696" s="15"/>
      <c r="G696" s="15"/>
      <c r="H696" s="15"/>
      <c r="I696" s="73">
        <f t="shared" si="1"/>
        <v>0</v>
      </c>
      <c r="J696" s="14"/>
      <c r="K696" s="18"/>
      <c r="L696" s="19"/>
      <c r="M696" s="18">
        <f t="shared" si="2"/>
        <v>0</v>
      </c>
      <c r="N696" s="19"/>
      <c r="O696" s="19"/>
    </row>
    <row r="697" ht="22.5" customHeight="1">
      <c r="A697" s="13"/>
      <c r="B697" s="13"/>
      <c r="C697" s="13"/>
      <c r="D697" s="14"/>
      <c r="E697" s="14"/>
      <c r="F697" s="15"/>
      <c r="G697" s="15"/>
      <c r="H697" s="15"/>
      <c r="I697" s="73">
        <f t="shared" si="1"/>
        <v>0</v>
      </c>
      <c r="J697" s="14"/>
      <c r="K697" s="18"/>
      <c r="L697" s="19"/>
      <c r="M697" s="18">
        <f t="shared" si="2"/>
        <v>0</v>
      </c>
      <c r="N697" s="19"/>
      <c r="O697" s="19"/>
    </row>
    <row r="698" ht="22.5" customHeight="1">
      <c r="A698" s="13"/>
      <c r="B698" s="13"/>
      <c r="C698" s="13"/>
      <c r="D698" s="14"/>
      <c r="E698" s="14"/>
      <c r="F698" s="15"/>
      <c r="G698" s="15"/>
      <c r="H698" s="15"/>
      <c r="I698" s="73">
        <f t="shared" si="1"/>
        <v>0</v>
      </c>
      <c r="J698" s="14"/>
      <c r="K698" s="18"/>
      <c r="L698" s="19"/>
      <c r="M698" s="18">
        <f t="shared" si="2"/>
        <v>0</v>
      </c>
      <c r="N698" s="19"/>
      <c r="O698" s="19"/>
    </row>
    <row r="699" ht="22.5" customHeight="1">
      <c r="A699" s="13"/>
      <c r="B699" s="13"/>
      <c r="C699" s="13"/>
      <c r="D699" s="14"/>
      <c r="E699" s="14"/>
      <c r="F699" s="15"/>
      <c r="G699" s="15"/>
      <c r="H699" s="15"/>
      <c r="I699" s="73">
        <f t="shared" si="1"/>
        <v>0</v>
      </c>
      <c r="J699" s="14"/>
      <c r="K699" s="18"/>
      <c r="L699" s="19"/>
      <c r="M699" s="18">
        <f t="shared" si="2"/>
        <v>0</v>
      </c>
      <c r="N699" s="19"/>
      <c r="O699" s="19"/>
    </row>
    <row r="700" ht="22.5" customHeight="1">
      <c r="A700" s="13"/>
      <c r="B700" s="13"/>
      <c r="C700" s="13"/>
      <c r="D700" s="14"/>
      <c r="E700" s="14"/>
      <c r="F700" s="15"/>
      <c r="G700" s="15"/>
      <c r="H700" s="15"/>
      <c r="I700" s="73">
        <f t="shared" si="1"/>
        <v>0</v>
      </c>
      <c r="J700" s="14"/>
      <c r="K700" s="18"/>
      <c r="L700" s="19"/>
      <c r="M700" s="18">
        <f t="shared" si="2"/>
        <v>0</v>
      </c>
      <c r="N700" s="19"/>
      <c r="O700" s="19"/>
    </row>
    <row r="701" ht="22.5" customHeight="1">
      <c r="A701" s="13"/>
      <c r="B701" s="13"/>
      <c r="C701" s="13"/>
      <c r="D701" s="14"/>
      <c r="E701" s="14"/>
      <c r="F701" s="15"/>
      <c r="G701" s="15"/>
      <c r="H701" s="15"/>
      <c r="I701" s="73">
        <f t="shared" si="1"/>
        <v>0</v>
      </c>
      <c r="J701" s="14"/>
      <c r="K701" s="18"/>
      <c r="L701" s="19"/>
      <c r="M701" s="18">
        <f t="shared" si="2"/>
        <v>0</v>
      </c>
      <c r="N701" s="19"/>
      <c r="O701" s="19"/>
    </row>
    <row r="702" ht="22.5" customHeight="1">
      <c r="A702" s="13"/>
      <c r="B702" s="13"/>
      <c r="C702" s="13"/>
      <c r="D702" s="14"/>
      <c r="E702" s="14"/>
      <c r="F702" s="15"/>
      <c r="G702" s="15"/>
      <c r="H702" s="15"/>
      <c r="I702" s="73">
        <f t="shared" si="1"/>
        <v>0</v>
      </c>
      <c r="J702" s="14"/>
      <c r="K702" s="18"/>
      <c r="L702" s="19"/>
      <c r="M702" s="18">
        <f t="shared" si="2"/>
        <v>0</v>
      </c>
      <c r="N702" s="19"/>
      <c r="O702" s="19"/>
    </row>
    <row r="703" ht="22.5" customHeight="1">
      <c r="A703" s="13"/>
      <c r="B703" s="13"/>
      <c r="C703" s="13"/>
      <c r="D703" s="14"/>
      <c r="E703" s="14"/>
      <c r="F703" s="15"/>
      <c r="G703" s="15"/>
      <c r="H703" s="15"/>
      <c r="I703" s="73">
        <f t="shared" si="1"/>
        <v>0</v>
      </c>
      <c r="J703" s="14"/>
      <c r="K703" s="18"/>
      <c r="L703" s="19"/>
      <c r="M703" s="18">
        <f t="shared" si="2"/>
        <v>0</v>
      </c>
      <c r="N703" s="19"/>
      <c r="O703" s="19"/>
    </row>
    <row r="704" ht="22.5" customHeight="1">
      <c r="A704" s="13"/>
      <c r="B704" s="13"/>
      <c r="C704" s="13"/>
      <c r="D704" s="14"/>
      <c r="E704" s="14"/>
      <c r="F704" s="15"/>
      <c r="G704" s="15"/>
      <c r="H704" s="15"/>
      <c r="I704" s="73">
        <f t="shared" si="1"/>
        <v>0</v>
      </c>
      <c r="J704" s="14"/>
      <c r="K704" s="18"/>
      <c r="L704" s="19"/>
      <c r="M704" s="18">
        <f t="shared" si="2"/>
        <v>0</v>
      </c>
      <c r="N704" s="19"/>
      <c r="O704" s="19"/>
    </row>
    <row r="705" ht="22.5" customHeight="1">
      <c r="A705" s="13"/>
      <c r="B705" s="13"/>
      <c r="C705" s="13"/>
      <c r="D705" s="14"/>
      <c r="E705" s="14"/>
      <c r="F705" s="15"/>
      <c r="G705" s="15"/>
      <c r="H705" s="15"/>
      <c r="I705" s="73">
        <f t="shared" si="1"/>
        <v>0</v>
      </c>
      <c r="J705" s="14"/>
      <c r="K705" s="18"/>
      <c r="L705" s="19"/>
      <c r="M705" s="18">
        <f t="shared" si="2"/>
        <v>0</v>
      </c>
      <c r="N705" s="19"/>
      <c r="O705" s="19"/>
    </row>
    <row r="706" ht="22.5" customHeight="1">
      <c r="A706" s="13"/>
      <c r="B706" s="13"/>
      <c r="C706" s="13"/>
      <c r="D706" s="14"/>
      <c r="E706" s="14"/>
      <c r="F706" s="15"/>
      <c r="G706" s="15"/>
      <c r="H706" s="15"/>
      <c r="I706" s="73">
        <f t="shared" si="1"/>
        <v>0</v>
      </c>
      <c r="J706" s="14"/>
      <c r="K706" s="18"/>
      <c r="L706" s="19"/>
      <c r="M706" s="18">
        <f t="shared" si="2"/>
        <v>0</v>
      </c>
      <c r="N706" s="19"/>
      <c r="O706" s="19"/>
    </row>
    <row r="707" ht="22.5" customHeight="1">
      <c r="A707" s="13"/>
      <c r="B707" s="13"/>
      <c r="C707" s="13"/>
      <c r="D707" s="14"/>
      <c r="E707" s="14"/>
      <c r="F707" s="15"/>
      <c r="G707" s="15"/>
      <c r="H707" s="15"/>
      <c r="I707" s="73">
        <f t="shared" si="1"/>
        <v>0</v>
      </c>
      <c r="J707" s="14"/>
      <c r="K707" s="18"/>
      <c r="L707" s="19"/>
      <c r="M707" s="18">
        <f t="shared" si="2"/>
        <v>0</v>
      </c>
      <c r="N707" s="19"/>
      <c r="O707" s="19"/>
    </row>
    <row r="708" ht="22.5" customHeight="1">
      <c r="A708" s="13"/>
      <c r="B708" s="13"/>
      <c r="C708" s="13"/>
      <c r="D708" s="14"/>
      <c r="E708" s="14"/>
      <c r="F708" s="15"/>
      <c r="G708" s="15"/>
      <c r="H708" s="15"/>
      <c r="I708" s="73">
        <f t="shared" si="1"/>
        <v>0</v>
      </c>
      <c r="J708" s="14"/>
      <c r="K708" s="18"/>
      <c r="L708" s="19"/>
      <c r="M708" s="18">
        <f t="shared" si="2"/>
        <v>0</v>
      </c>
      <c r="N708" s="19"/>
      <c r="O708" s="19"/>
    </row>
    <row r="709" ht="22.5" customHeight="1">
      <c r="A709" s="13"/>
      <c r="B709" s="13"/>
      <c r="C709" s="13"/>
      <c r="D709" s="14"/>
      <c r="E709" s="14"/>
      <c r="F709" s="15"/>
      <c r="G709" s="15"/>
      <c r="H709" s="15"/>
      <c r="I709" s="73">
        <f t="shared" si="1"/>
        <v>0</v>
      </c>
      <c r="J709" s="14"/>
      <c r="K709" s="18"/>
      <c r="L709" s="19"/>
      <c r="M709" s="18">
        <f t="shared" si="2"/>
        <v>0</v>
      </c>
      <c r="N709" s="19"/>
      <c r="O709" s="19"/>
    </row>
    <row r="710" ht="22.5" customHeight="1">
      <c r="A710" s="13"/>
      <c r="B710" s="13"/>
      <c r="C710" s="13"/>
      <c r="D710" s="14"/>
      <c r="E710" s="14"/>
      <c r="F710" s="15"/>
      <c r="G710" s="15"/>
      <c r="H710" s="15"/>
      <c r="I710" s="73">
        <f t="shared" si="1"/>
        <v>0</v>
      </c>
      <c r="J710" s="14"/>
      <c r="K710" s="18"/>
      <c r="L710" s="19"/>
      <c r="M710" s="18">
        <f t="shared" si="2"/>
        <v>0</v>
      </c>
      <c r="N710" s="19"/>
      <c r="O710" s="19"/>
    </row>
    <row r="711" ht="22.5" customHeight="1">
      <c r="A711" s="13"/>
      <c r="B711" s="13"/>
      <c r="C711" s="13"/>
      <c r="D711" s="14"/>
      <c r="E711" s="14"/>
      <c r="F711" s="15"/>
      <c r="G711" s="15"/>
      <c r="H711" s="15"/>
      <c r="I711" s="73">
        <f t="shared" si="1"/>
        <v>0</v>
      </c>
      <c r="J711" s="14"/>
      <c r="K711" s="18"/>
      <c r="L711" s="19"/>
      <c r="M711" s="18">
        <f t="shared" si="2"/>
        <v>0</v>
      </c>
      <c r="N711" s="19"/>
      <c r="O711" s="19"/>
    </row>
    <row r="712" ht="22.5" customHeight="1">
      <c r="A712" s="13"/>
      <c r="B712" s="13"/>
      <c r="C712" s="13"/>
      <c r="D712" s="14"/>
      <c r="E712" s="14"/>
      <c r="F712" s="15"/>
      <c r="G712" s="15"/>
      <c r="H712" s="15"/>
      <c r="I712" s="73">
        <f t="shared" si="1"/>
        <v>0</v>
      </c>
      <c r="J712" s="14"/>
      <c r="K712" s="18"/>
      <c r="L712" s="19"/>
      <c r="M712" s="18">
        <f t="shared" si="2"/>
        <v>0</v>
      </c>
      <c r="N712" s="19"/>
      <c r="O712" s="19"/>
    </row>
    <row r="713" ht="22.5" customHeight="1">
      <c r="A713" s="13"/>
      <c r="B713" s="13"/>
      <c r="C713" s="13"/>
      <c r="D713" s="14"/>
      <c r="E713" s="14"/>
      <c r="F713" s="15"/>
      <c r="G713" s="15"/>
      <c r="H713" s="15"/>
      <c r="I713" s="73">
        <f t="shared" si="1"/>
        <v>0</v>
      </c>
      <c r="J713" s="14"/>
      <c r="K713" s="18"/>
      <c r="L713" s="19"/>
      <c r="M713" s="18">
        <f t="shared" si="2"/>
        <v>0</v>
      </c>
      <c r="N713" s="19"/>
      <c r="O713" s="19"/>
    </row>
    <row r="714" ht="22.5" customHeight="1">
      <c r="A714" s="13"/>
      <c r="B714" s="13"/>
      <c r="C714" s="13"/>
      <c r="D714" s="14"/>
      <c r="E714" s="14"/>
      <c r="F714" s="15"/>
      <c r="G714" s="15"/>
      <c r="H714" s="15"/>
      <c r="I714" s="73">
        <f t="shared" si="1"/>
        <v>0</v>
      </c>
      <c r="J714" s="14"/>
      <c r="K714" s="18"/>
      <c r="L714" s="19"/>
      <c r="M714" s="18">
        <f t="shared" si="2"/>
        <v>0</v>
      </c>
      <c r="N714" s="19"/>
      <c r="O714" s="19"/>
    </row>
    <row r="715" ht="22.5" customHeight="1">
      <c r="A715" s="13"/>
      <c r="B715" s="13"/>
      <c r="C715" s="13"/>
      <c r="D715" s="14"/>
      <c r="E715" s="14"/>
      <c r="F715" s="15"/>
      <c r="G715" s="15"/>
      <c r="H715" s="15"/>
      <c r="I715" s="73">
        <f t="shared" si="1"/>
        <v>0</v>
      </c>
      <c r="J715" s="14"/>
      <c r="K715" s="18"/>
      <c r="L715" s="19"/>
      <c r="M715" s="18">
        <f t="shared" si="2"/>
        <v>0</v>
      </c>
      <c r="N715" s="19"/>
      <c r="O715" s="19"/>
    </row>
    <row r="716" ht="22.5" customHeight="1">
      <c r="A716" s="13"/>
      <c r="B716" s="13"/>
      <c r="C716" s="13"/>
      <c r="D716" s="14"/>
      <c r="E716" s="14"/>
      <c r="F716" s="15"/>
      <c r="G716" s="15"/>
      <c r="H716" s="15"/>
      <c r="I716" s="73">
        <f t="shared" si="1"/>
        <v>0</v>
      </c>
      <c r="J716" s="14"/>
      <c r="K716" s="18"/>
      <c r="L716" s="19"/>
      <c r="M716" s="18">
        <f t="shared" si="2"/>
        <v>0</v>
      </c>
      <c r="N716" s="19"/>
      <c r="O716" s="19"/>
    </row>
    <row r="717" ht="22.5" customHeight="1">
      <c r="A717" s="13"/>
      <c r="B717" s="13"/>
      <c r="C717" s="13"/>
      <c r="D717" s="14"/>
      <c r="E717" s="14"/>
      <c r="F717" s="15"/>
      <c r="G717" s="15"/>
      <c r="H717" s="15"/>
      <c r="I717" s="73">
        <f t="shared" si="1"/>
        <v>0</v>
      </c>
      <c r="J717" s="14"/>
      <c r="K717" s="18"/>
      <c r="L717" s="19"/>
      <c r="M717" s="18">
        <f t="shared" si="2"/>
        <v>0</v>
      </c>
      <c r="N717" s="19"/>
      <c r="O717" s="19"/>
    </row>
    <row r="718" ht="22.5" customHeight="1">
      <c r="A718" s="13"/>
      <c r="B718" s="13"/>
      <c r="C718" s="13"/>
      <c r="D718" s="14"/>
      <c r="E718" s="14"/>
      <c r="F718" s="15"/>
      <c r="G718" s="15"/>
      <c r="H718" s="15"/>
      <c r="I718" s="73">
        <f t="shared" si="1"/>
        <v>0</v>
      </c>
      <c r="J718" s="14"/>
      <c r="K718" s="18"/>
      <c r="L718" s="19"/>
      <c r="M718" s="18">
        <f t="shared" si="2"/>
        <v>0</v>
      </c>
      <c r="N718" s="19"/>
      <c r="O718" s="19"/>
    </row>
    <row r="719" ht="22.5" customHeight="1">
      <c r="A719" s="13"/>
      <c r="B719" s="13"/>
      <c r="C719" s="13"/>
      <c r="D719" s="14"/>
      <c r="E719" s="14"/>
      <c r="F719" s="15"/>
      <c r="G719" s="15"/>
      <c r="H719" s="15"/>
      <c r="I719" s="73">
        <f t="shared" si="1"/>
        <v>0</v>
      </c>
      <c r="J719" s="14"/>
      <c r="K719" s="18"/>
      <c r="L719" s="19"/>
      <c r="M719" s="18">
        <f t="shared" si="2"/>
        <v>0</v>
      </c>
      <c r="N719" s="19"/>
      <c r="O719" s="19"/>
    </row>
    <row r="720" ht="22.5" customHeight="1">
      <c r="A720" s="13"/>
      <c r="B720" s="13"/>
      <c r="C720" s="13"/>
      <c r="D720" s="14"/>
      <c r="E720" s="14"/>
      <c r="F720" s="15"/>
      <c r="G720" s="15"/>
      <c r="H720" s="15"/>
      <c r="I720" s="73">
        <f t="shared" si="1"/>
        <v>0</v>
      </c>
      <c r="J720" s="14"/>
      <c r="K720" s="18"/>
      <c r="L720" s="19"/>
      <c r="M720" s="18">
        <f t="shared" si="2"/>
        <v>0</v>
      </c>
      <c r="N720" s="19"/>
      <c r="O720" s="19"/>
    </row>
    <row r="721" ht="22.5" customHeight="1">
      <c r="A721" s="13"/>
      <c r="B721" s="13"/>
      <c r="C721" s="13"/>
      <c r="D721" s="14"/>
      <c r="E721" s="14"/>
      <c r="F721" s="15"/>
      <c r="G721" s="15"/>
      <c r="H721" s="15"/>
      <c r="I721" s="73">
        <f t="shared" si="1"/>
        <v>0</v>
      </c>
      <c r="J721" s="14"/>
      <c r="K721" s="18"/>
      <c r="L721" s="19"/>
      <c r="M721" s="18">
        <f t="shared" si="2"/>
        <v>0</v>
      </c>
      <c r="N721" s="19"/>
      <c r="O721" s="19"/>
    </row>
    <row r="722" ht="22.5" customHeight="1">
      <c r="A722" s="13"/>
      <c r="B722" s="13"/>
      <c r="C722" s="13"/>
      <c r="D722" s="14"/>
      <c r="E722" s="14"/>
      <c r="F722" s="15"/>
      <c r="G722" s="15"/>
      <c r="H722" s="15"/>
      <c r="I722" s="73">
        <f t="shared" si="1"/>
        <v>0</v>
      </c>
      <c r="J722" s="14"/>
      <c r="K722" s="18"/>
      <c r="L722" s="19"/>
      <c r="M722" s="18">
        <f t="shared" si="2"/>
        <v>0</v>
      </c>
      <c r="N722" s="19"/>
      <c r="O722" s="19"/>
    </row>
    <row r="723" ht="22.5" customHeight="1">
      <c r="A723" s="13"/>
      <c r="B723" s="13"/>
      <c r="C723" s="13"/>
      <c r="D723" s="14"/>
      <c r="E723" s="14"/>
      <c r="F723" s="15"/>
      <c r="G723" s="15"/>
      <c r="H723" s="15"/>
      <c r="I723" s="73">
        <f t="shared" si="1"/>
        <v>0</v>
      </c>
      <c r="J723" s="14"/>
      <c r="K723" s="18"/>
      <c r="L723" s="19"/>
      <c r="M723" s="18">
        <f t="shared" si="2"/>
        <v>0</v>
      </c>
      <c r="N723" s="19"/>
      <c r="O723" s="19"/>
    </row>
    <row r="724" ht="22.5" customHeight="1">
      <c r="A724" s="13"/>
      <c r="B724" s="13"/>
      <c r="C724" s="13"/>
      <c r="D724" s="14"/>
      <c r="E724" s="14"/>
      <c r="F724" s="15"/>
      <c r="G724" s="15"/>
      <c r="H724" s="15"/>
      <c r="I724" s="73">
        <f t="shared" si="1"/>
        <v>0</v>
      </c>
      <c r="J724" s="14"/>
      <c r="K724" s="18"/>
      <c r="L724" s="19"/>
      <c r="M724" s="18">
        <f t="shared" si="2"/>
        <v>0</v>
      </c>
      <c r="N724" s="19"/>
      <c r="O724" s="19"/>
    </row>
    <row r="725" ht="22.5" customHeight="1">
      <c r="A725" s="13"/>
      <c r="B725" s="13"/>
      <c r="C725" s="13"/>
      <c r="D725" s="14"/>
      <c r="E725" s="14"/>
      <c r="F725" s="15"/>
      <c r="G725" s="15"/>
      <c r="H725" s="15"/>
      <c r="I725" s="73">
        <f t="shared" si="1"/>
        <v>0</v>
      </c>
      <c r="J725" s="14"/>
      <c r="K725" s="18"/>
      <c r="L725" s="19"/>
      <c r="M725" s="18">
        <f t="shared" si="2"/>
        <v>0</v>
      </c>
      <c r="N725" s="19"/>
      <c r="O725" s="19"/>
    </row>
    <row r="726" ht="22.5" customHeight="1">
      <c r="A726" s="13"/>
      <c r="B726" s="13"/>
      <c r="C726" s="13"/>
      <c r="D726" s="14"/>
      <c r="E726" s="14"/>
      <c r="F726" s="15"/>
      <c r="G726" s="15"/>
      <c r="H726" s="15"/>
      <c r="I726" s="73">
        <f t="shared" si="1"/>
        <v>0</v>
      </c>
      <c r="J726" s="14"/>
      <c r="K726" s="18"/>
      <c r="L726" s="19"/>
      <c r="M726" s="18">
        <f t="shared" si="2"/>
        <v>0</v>
      </c>
      <c r="N726" s="19"/>
      <c r="O726" s="19"/>
    </row>
    <row r="727" ht="22.5" customHeight="1">
      <c r="A727" s="13"/>
      <c r="B727" s="13"/>
      <c r="C727" s="13"/>
      <c r="D727" s="14"/>
      <c r="E727" s="14"/>
      <c r="F727" s="15"/>
      <c r="G727" s="15"/>
      <c r="H727" s="15"/>
      <c r="I727" s="73">
        <f t="shared" si="1"/>
        <v>0</v>
      </c>
      <c r="J727" s="14"/>
      <c r="K727" s="18"/>
      <c r="L727" s="19"/>
      <c r="M727" s="18">
        <f t="shared" si="2"/>
        <v>0</v>
      </c>
      <c r="N727" s="19"/>
      <c r="O727" s="19"/>
    </row>
    <row r="728" ht="22.5" customHeight="1">
      <c r="A728" s="13"/>
      <c r="B728" s="13"/>
      <c r="C728" s="13"/>
      <c r="D728" s="14"/>
      <c r="E728" s="14"/>
      <c r="F728" s="15"/>
      <c r="G728" s="15"/>
      <c r="H728" s="15"/>
      <c r="I728" s="73">
        <f t="shared" si="1"/>
        <v>0</v>
      </c>
      <c r="J728" s="14"/>
      <c r="K728" s="18"/>
      <c r="L728" s="19"/>
      <c r="M728" s="18">
        <f t="shared" si="2"/>
        <v>0</v>
      </c>
      <c r="N728" s="19"/>
      <c r="O728" s="19"/>
    </row>
    <row r="729" ht="22.5" customHeight="1">
      <c r="A729" s="13"/>
      <c r="B729" s="13"/>
      <c r="C729" s="13"/>
      <c r="D729" s="14"/>
      <c r="E729" s="14"/>
      <c r="F729" s="15"/>
      <c r="G729" s="15"/>
      <c r="H729" s="15"/>
      <c r="I729" s="73">
        <f t="shared" si="1"/>
        <v>0</v>
      </c>
      <c r="J729" s="14"/>
      <c r="K729" s="18"/>
      <c r="L729" s="19"/>
      <c r="M729" s="18">
        <f t="shared" si="2"/>
        <v>0</v>
      </c>
      <c r="N729" s="19"/>
      <c r="O729" s="19"/>
    </row>
    <row r="730" ht="22.5" customHeight="1">
      <c r="A730" s="13"/>
      <c r="B730" s="13"/>
      <c r="C730" s="13"/>
      <c r="D730" s="14"/>
      <c r="E730" s="14"/>
      <c r="F730" s="15"/>
      <c r="G730" s="15"/>
      <c r="H730" s="15"/>
      <c r="I730" s="73">
        <f t="shared" si="1"/>
        <v>0</v>
      </c>
      <c r="J730" s="14"/>
      <c r="K730" s="18"/>
      <c r="L730" s="19"/>
      <c r="M730" s="18">
        <f t="shared" si="2"/>
        <v>0</v>
      </c>
      <c r="N730" s="19"/>
      <c r="O730" s="19"/>
    </row>
    <row r="731" ht="22.5" customHeight="1">
      <c r="A731" s="13"/>
      <c r="B731" s="13"/>
      <c r="C731" s="13"/>
      <c r="D731" s="14"/>
      <c r="E731" s="14"/>
      <c r="F731" s="15"/>
      <c r="G731" s="15"/>
      <c r="H731" s="15"/>
      <c r="I731" s="73">
        <f t="shared" si="1"/>
        <v>0</v>
      </c>
      <c r="J731" s="14"/>
      <c r="K731" s="18"/>
      <c r="L731" s="19"/>
      <c r="M731" s="18">
        <f t="shared" si="2"/>
        <v>0</v>
      </c>
      <c r="N731" s="19"/>
      <c r="O731" s="19"/>
    </row>
    <row r="732" ht="22.5" customHeight="1">
      <c r="A732" s="13"/>
      <c r="B732" s="13"/>
      <c r="C732" s="13"/>
      <c r="D732" s="14"/>
      <c r="E732" s="14"/>
      <c r="F732" s="15"/>
      <c r="G732" s="15"/>
      <c r="H732" s="15"/>
      <c r="I732" s="73">
        <f t="shared" si="1"/>
        <v>0</v>
      </c>
      <c r="J732" s="14"/>
      <c r="K732" s="18"/>
      <c r="L732" s="19"/>
      <c r="M732" s="18">
        <f t="shared" si="2"/>
        <v>0</v>
      </c>
      <c r="N732" s="19"/>
      <c r="O732" s="19"/>
    </row>
    <row r="733" ht="22.5" customHeight="1">
      <c r="A733" s="13"/>
      <c r="B733" s="13"/>
      <c r="C733" s="13"/>
      <c r="D733" s="14"/>
      <c r="E733" s="14"/>
      <c r="F733" s="15"/>
      <c r="G733" s="15"/>
      <c r="H733" s="15"/>
      <c r="I733" s="73">
        <f t="shared" si="1"/>
        <v>0</v>
      </c>
      <c r="J733" s="14"/>
      <c r="K733" s="18"/>
      <c r="L733" s="19"/>
      <c r="M733" s="18">
        <f t="shared" si="2"/>
        <v>0</v>
      </c>
      <c r="N733" s="19"/>
      <c r="O733" s="19"/>
    </row>
    <row r="734" ht="22.5" customHeight="1">
      <c r="A734" s="13"/>
      <c r="B734" s="13"/>
      <c r="C734" s="13"/>
      <c r="D734" s="14"/>
      <c r="E734" s="14"/>
      <c r="F734" s="15"/>
      <c r="G734" s="15"/>
      <c r="H734" s="15"/>
      <c r="I734" s="73">
        <f t="shared" si="1"/>
        <v>0</v>
      </c>
      <c r="J734" s="14"/>
      <c r="K734" s="18"/>
      <c r="L734" s="19"/>
      <c r="M734" s="18">
        <f t="shared" si="2"/>
        <v>0</v>
      </c>
      <c r="N734" s="19"/>
      <c r="O734" s="19"/>
    </row>
    <row r="735" ht="22.5" customHeight="1">
      <c r="A735" s="13"/>
      <c r="B735" s="13"/>
      <c r="C735" s="13"/>
      <c r="D735" s="14"/>
      <c r="E735" s="14"/>
      <c r="F735" s="15"/>
      <c r="G735" s="15"/>
      <c r="H735" s="15"/>
      <c r="I735" s="73">
        <f t="shared" si="1"/>
        <v>0</v>
      </c>
      <c r="J735" s="14"/>
      <c r="K735" s="18"/>
      <c r="L735" s="19"/>
      <c r="M735" s="18">
        <f t="shared" si="2"/>
        <v>0</v>
      </c>
      <c r="N735" s="19"/>
      <c r="O735" s="19"/>
    </row>
    <row r="736" ht="22.5" customHeight="1">
      <c r="A736" s="13"/>
      <c r="B736" s="13"/>
      <c r="C736" s="13"/>
      <c r="D736" s="14"/>
      <c r="E736" s="14"/>
      <c r="F736" s="15"/>
      <c r="G736" s="15"/>
      <c r="H736" s="15"/>
      <c r="I736" s="73">
        <f t="shared" si="1"/>
        <v>0</v>
      </c>
      <c r="J736" s="14"/>
      <c r="K736" s="18"/>
      <c r="L736" s="19"/>
      <c r="M736" s="18">
        <f t="shared" si="2"/>
        <v>0</v>
      </c>
      <c r="N736" s="19"/>
      <c r="O736" s="19"/>
    </row>
    <row r="737" ht="22.5" customHeight="1">
      <c r="A737" s="13"/>
      <c r="B737" s="13"/>
      <c r="C737" s="13"/>
      <c r="D737" s="14"/>
      <c r="E737" s="14"/>
      <c r="F737" s="15"/>
      <c r="G737" s="15"/>
      <c r="H737" s="15"/>
      <c r="I737" s="73">
        <f t="shared" si="1"/>
        <v>0</v>
      </c>
      <c r="J737" s="14"/>
      <c r="K737" s="18"/>
      <c r="L737" s="19"/>
      <c r="M737" s="18">
        <f t="shared" si="2"/>
        <v>0</v>
      </c>
      <c r="N737" s="19"/>
      <c r="O737" s="19"/>
    </row>
    <row r="738" ht="22.5" customHeight="1">
      <c r="A738" s="13"/>
      <c r="B738" s="13"/>
      <c r="C738" s="13"/>
      <c r="D738" s="14"/>
      <c r="E738" s="14"/>
      <c r="F738" s="15"/>
      <c r="G738" s="15"/>
      <c r="H738" s="15"/>
      <c r="I738" s="73">
        <f t="shared" si="1"/>
        <v>0</v>
      </c>
      <c r="J738" s="14"/>
      <c r="K738" s="18"/>
      <c r="L738" s="19"/>
      <c r="M738" s="18">
        <f t="shared" si="2"/>
        <v>0</v>
      </c>
      <c r="N738" s="19"/>
      <c r="O738" s="19"/>
    </row>
    <row r="739" ht="22.5" customHeight="1">
      <c r="A739" s="13"/>
      <c r="B739" s="13"/>
      <c r="C739" s="13"/>
      <c r="D739" s="14"/>
      <c r="E739" s="14"/>
      <c r="F739" s="15"/>
      <c r="G739" s="15"/>
      <c r="H739" s="15"/>
      <c r="I739" s="73">
        <f t="shared" si="1"/>
        <v>0</v>
      </c>
      <c r="J739" s="14"/>
      <c r="K739" s="18"/>
      <c r="L739" s="19"/>
      <c r="M739" s="18">
        <f t="shared" si="2"/>
        <v>0</v>
      </c>
      <c r="N739" s="19"/>
      <c r="O739" s="19"/>
    </row>
    <row r="740" ht="22.5" customHeight="1">
      <c r="A740" s="13"/>
      <c r="B740" s="13"/>
      <c r="C740" s="13"/>
      <c r="D740" s="14"/>
      <c r="E740" s="14"/>
      <c r="F740" s="15"/>
      <c r="G740" s="15"/>
      <c r="H740" s="15"/>
      <c r="I740" s="73">
        <f t="shared" si="1"/>
        <v>0</v>
      </c>
      <c r="J740" s="14"/>
      <c r="K740" s="18"/>
      <c r="L740" s="19"/>
      <c r="M740" s="18">
        <f t="shared" si="2"/>
        <v>0</v>
      </c>
      <c r="N740" s="19"/>
      <c r="O740" s="19"/>
    </row>
    <row r="741" ht="22.5" customHeight="1">
      <c r="A741" s="13"/>
      <c r="B741" s="13"/>
      <c r="C741" s="13"/>
      <c r="D741" s="14"/>
      <c r="E741" s="14"/>
      <c r="F741" s="15"/>
      <c r="G741" s="15"/>
      <c r="H741" s="15"/>
      <c r="I741" s="73">
        <f t="shared" si="1"/>
        <v>0</v>
      </c>
      <c r="J741" s="14"/>
      <c r="K741" s="18"/>
      <c r="L741" s="19"/>
      <c r="M741" s="18">
        <f t="shared" si="2"/>
        <v>0</v>
      </c>
      <c r="N741" s="19"/>
      <c r="O741" s="19"/>
    </row>
    <row r="742" ht="22.5" customHeight="1">
      <c r="A742" s="13"/>
      <c r="B742" s="13"/>
      <c r="C742" s="13"/>
      <c r="D742" s="14"/>
      <c r="E742" s="14"/>
      <c r="F742" s="15"/>
      <c r="G742" s="15"/>
      <c r="H742" s="15"/>
      <c r="I742" s="73">
        <f t="shared" si="1"/>
        <v>0</v>
      </c>
      <c r="J742" s="14"/>
      <c r="K742" s="18"/>
      <c r="L742" s="19"/>
      <c r="M742" s="18">
        <f t="shared" si="2"/>
        <v>0</v>
      </c>
      <c r="N742" s="19"/>
      <c r="O742" s="19"/>
    </row>
    <row r="743" ht="22.5" customHeight="1">
      <c r="A743" s="13"/>
      <c r="B743" s="13"/>
      <c r="C743" s="13"/>
      <c r="D743" s="14"/>
      <c r="E743" s="14"/>
      <c r="F743" s="15"/>
      <c r="G743" s="15"/>
      <c r="H743" s="15"/>
      <c r="I743" s="73">
        <f t="shared" si="1"/>
        <v>0</v>
      </c>
      <c r="J743" s="14"/>
      <c r="K743" s="18"/>
      <c r="L743" s="19"/>
      <c r="M743" s="18">
        <f t="shared" si="2"/>
        <v>0</v>
      </c>
      <c r="N743" s="19"/>
      <c r="O743" s="19"/>
    </row>
    <row r="744" ht="22.5" customHeight="1">
      <c r="A744" s="13"/>
      <c r="B744" s="13"/>
      <c r="C744" s="13"/>
      <c r="D744" s="14"/>
      <c r="E744" s="14"/>
      <c r="F744" s="15"/>
      <c r="G744" s="15"/>
      <c r="H744" s="15"/>
      <c r="I744" s="73">
        <f t="shared" si="1"/>
        <v>0</v>
      </c>
      <c r="J744" s="14"/>
      <c r="K744" s="18"/>
      <c r="L744" s="19"/>
      <c r="M744" s="18">
        <f t="shared" si="2"/>
        <v>0</v>
      </c>
      <c r="N744" s="19"/>
      <c r="O744" s="19"/>
    </row>
    <row r="745" ht="22.5" customHeight="1">
      <c r="A745" s="13"/>
      <c r="B745" s="13"/>
      <c r="C745" s="13"/>
      <c r="D745" s="14"/>
      <c r="E745" s="14"/>
      <c r="F745" s="15"/>
      <c r="G745" s="15"/>
      <c r="H745" s="15"/>
      <c r="I745" s="73">
        <f t="shared" si="1"/>
        <v>0</v>
      </c>
      <c r="J745" s="14"/>
      <c r="K745" s="18"/>
      <c r="L745" s="19"/>
      <c r="M745" s="18">
        <f t="shared" si="2"/>
        <v>0</v>
      </c>
      <c r="N745" s="19"/>
      <c r="O745" s="19"/>
    </row>
    <row r="746" ht="22.5" customHeight="1">
      <c r="A746" s="13"/>
      <c r="B746" s="13"/>
      <c r="C746" s="13"/>
      <c r="D746" s="14"/>
      <c r="E746" s="14"/>
      <c r="F746" s="15"/>
      <c r="G746" s="15"/>
      <c r="H746" s="15"/>
      <c r="I746" s="73">
        <f t="shared" si="1"/>
        <v>0</v>
      </c>
      <c r="J746" s="14"/>
      <c r="K746" s="18"/>
      <c r="L746" s="19"/>
      <c r="M746" s="18">
        <f t="shared" si="2"/>
        <v>0</v>
      </c>
      <c r="N746" s="19"/>
      <c r="O746" s="19"/>
    </row>
    <row r="747" ht="22.5" customHeight="1">
      <c r="A747" s="13"/>
      <c r="B747" s="13"/>
      <c r="C747" s="13"/>
      <c r="D747" s="14"/>
      <c r="E747" s="14"/>
      <c r="F747" s="15"/>
      <c r="G747" s="15"/>
      <c r="H747" s="15"/>
      <c r="I747" s="73">
        <f t="shared" si="1"/>
        <v>0</v>
      </c>
      <c r="J747" s="14"/>
      <c r="K747" s="18"/>
      <c r="L747" s="19"/>
      <c r="M747" s="18">
        <f t="shared" si="2"/>
        <v>0</v>
      </c>
      <c r="N747" s="19"/>
      <c r="O747" s="19"/>
    </row>
    <row r="748" ht="22.5" customHeight="1">
      <c r="A748" s="13"/>
      <c r="B748" s="13"/>
      <c r="C748" s="13"/>
      <c r="D748" s="14"/>
      <c r="E748" s="14"/>
      <c r="F748" s="15"/>
      <c r="G748" s="15"/>
      <c r="H748" s="15"/>
      <c r="I748" s="73">
        <f t="shared" si="1"/>
        <v>0</v>
      </c>
      <c r="J748" s="14"/>
      <c r="K748" s="18"/>
      <c r="L748" s="19"/>
      <c r="M748" s="18">
        <f t="shared" si="2"/>
        <v>0</v>
      </c>
      <c r="N748" s="19"/>
      <c r="O748" s="19"/>
    </row>
    <row r="749" ht="22.5" customHeight="1">
      <c r="A749" s="13"/>
      <c r="B749" s="13"/>
      <c r="C749" s="13"/>
      <c r="D749" s="14"/>
      <c r="E749" s="14"/>
      <c r="F749" s="15"/>
      <c r="G749" s="15"/>
      <c r="H749" s="15"/>
      <c r="I749" s="73">
        <f t="shared" si="1"/>
        <v>0</v>
      </c>
      <c r="J749" s="14"/>
      <c r="K749" s="18"/>
      <c r="L749" s="19"/>
      <c r="M749" s="18">
        <f t="shared" si="2"/>
        <v>0</v>
      </c>
      <c r="N749" s="19"/>
      <c r="O749" s="19"/>
    </row>
    <row r="750" ht="22.5" customHeight="1">
      <c r="A750" s="13"/>
      <c r="B750" s="13"/>
      <c r="C750" s="13"/>
      <c r="D750" s="14"/>
      <c r="E750" s="14"/>
      <c r="F750" s="15"/>
      <c r="G750" s="15"/>
      <c r="H750" s="15"/>
      <c r="I750" s="73">
        <f t="shared" si="1"/>
        <v>0</v>
      </c>
      <c r="J750" s="14"/>
      <c r="K750" s="18"/>
      <c r="L750" s="19"/>
      <c r="M750" s="18">
        <f t="shared" si="2"/>
        <v>0</v>
      </c>
      <c r="N750" s="19"/>
      <c r="O750" s="19"/>
    </row>
    <row r="751" ht="22.5" customHeight="1">
      <c r="A751" s="13"/>
      <c r="B751" s="13"/>
      <c r="C751" s="13"/>
      <c r="D751" s="14"/>
      <c r="E751" s="14"/>
      <c r="F751" s="15"/>
      <c r="G751" s="15"/>
      <c r="H751" s="15"/>
      <c r="I751" s="73">
        <f t="shared" si="1"/>
        <v>0</v>
      </c>
      <c r="J751" s="14"/>
      <c r="K751" s="18"/>
      <c r="L751" s="19"/>
      <c r="M751" s="18">
        <f t="shared" si="2"/>
        <v>0</v>
      </c>
      <c r="N751" s="19"/>
      <c r="O751" s="19"/>
    </row>
    <row r="752" ht="22.5" customHeight="1">
      <c r="A752" s="13"/>
      <c r="B752" s="13"/>
      <c r="C752" s="13"/>
      <c r="D752" s="14"/>
      <c r="E752" s="14"/>
      <c r="F752" s="15"/>
      <c r="G752" s="15"/>
      <c r="H752" s="15"/>
      <c r="I752" s="73">
        <f t="shared" si="1"/>
        <v>0</v>
      </c>
      <c r="J752" s="14"/>
      <c r="K752" s="18"/>
      <c r="L752" s="19"/>
      <c r="M752" s="18">
        <f t="shared" si="2"/>
        <v>0</v>
      </c>
      <c r="N752" s="19"/>
      <c r="O752" s="19"/>
    </row>
    <row r="753" ht="22.5" customHeight="1">
      <c r="A753" s="13"/>
      <c r="B753" s="13"/>
      <c r="C753" s="13"/>
      <c r="D753" s="14"/>
      <c r="E753" s="14"/>
      <c r="F753" s="15"/>
      <c r="G753" s="15"/>
      <c r="H753" s="15"/>
      <c r="I753" s="73">
        <f t="shared" si="1"/>
        <v>0</v>
      </c>
      <c r="J753" s="14"/>
      <c r="K753" s="18"/>
      <c r="L753" s="19"/>
      <c r="M753" s="18">
        <f t="shared" si="2"/>
        <v>0</v>
      </c>
      <c r="N753" s="19"/>
      <c r="O753" s="19"/>
    </row>
    <row r="754" ht="22.5" customHeight="1">
      <c r="A754" s="13"/>
      <c r="B754" s="13"/>
      <c r="C754" s="13"/>
      <c r="D754" s="14"/>
      <c r="E754" s="14"/>
      <c r="F754" s="15"/>
      <c r="G754" s="15"/>
      <c r="H754" s="15"/>
      <c r="I754" s="73">
        <f t="shared" si="1"/>
        <v>0</v>
      </c>
      <c r="J754" s="14"/>
      <c r="K754" s="18"/>
      <c r="L754" s="19"/>
      <c r="M754" s="18">
        <f t="shared" si="2"/>
        <v>0</v>
      </c>
      <c r="N754" s="19"/>
      <c r="O754" s="19"/>
    </row>
    <row r="755" ht="22.5" customHeight="1">
      <c r="A755" s="13"/>
      <c r="B755" s="13"/>
      <c r="C755" s="13"/>
      <c r="D755" s="14"/>
      <c r="E755" s="14"/>
      <c r="F755" s="15"/>
      <c r="G755" s="15"/>
      <c r="H755" s="15"/>
      <c r="I755" s="73">
        <f t="shared" si="1"/>
        <v>0</v>
      </c>
      <c r="J755" s="14"/>
      <c r="K755" s="18"/>
      <c r="L755" s="19"/>
      <c r="M755" s="18">
        <f t="shared" si="2"/>
        <v>0</v>
      </c>
      <c r="N755" s="19"/>
      <c r="O755" s="19"/>
    </row>
    <row r="756" ht="22.5" customHeight="1">
      <c r="A756" s="13"/>
      <c r="B756" s="13"/>
      <c r="C756" s="13"/>
      <c r="D756" s="14"/>
      <c r="E756" s="14"/>
      <c r="F756" s="15"/>
      <c r="G756" s="15"/>
      <c r="H756" s="15"/>
      <c r="I756" s="73">
        <f t="shared" si="1"/>
        <v>0</v>
      </c>
      <c r="J756" s="14"/>
      <c r="K756" s="18"/>
      <c r="L756" s="19"/>
      <c r="M756" s="18">
        <f t="shared" si="2"/>
        <v>0</v>
      </c>
      <c r="N756" s="19"/>
      <c r="O756" s="19"/>
    </row>
    <row r="757" ht="22.5" customHeight="1">
      <c r="A757" s="13"/>
      <c r="B757" s="13"/>
      <c r="C757" s="13"/>
      <c r="D757" s="14"/>
      <c r="E757" s="14"/>
      <c r="F757" s="15"/>
      <c r="G757" s="15"/>
      <c r="H757" s="15"/>
      <c r="I757" s="73">
        <f t="shared" si="1"/>
        <v>0</v>
      </c>
      <c r="J757" s="14"/>
      <c r="K757" s="18"/>
      <c r="L757" s="19"/>
      <c r="M757" s="18">
        <f t="shared" si="2"/>
        <v>0</v>
      </c>
      <c r="N757" s="19"/>
      <c r="O757" s="19"/>
    </row>
    <row r="758" ht="22.5" customHeight="1">
      <c r="A758" s="13"/>
      <c r="B758" s="13"/>
      <c r="C758" s="13"/>
      <c r="D758" s="14"/>
      <c r="E758" s="14"/>
      <c r="F758" s="15"/>
      <c r="G758" s="15"/>
      <c r="H758" s="15"/>
      <c r="I758" s="73">
        <f t="shared" si="1"/>
        <v>0</v>
      </c>
      <c r="J758" s="14"/>
      <c r="K758" s="18"/>
      <c r="L758" s="19"/>
      <c r="M758" s="18">
        <f t="shared" si="2"/>
        <v>0</v>
      </c>
      <c r="N758" s="19"/>
      <c r="O758" s="19"/>
    </row>
    <row r="759" ht="22.5" customHeight="1">
      <c r="A759" s="13"/>
      <c r="B759" s="13"/>
      <c r="C759" s="13"/>
      <c r="D759" s="14"/>
      <c r="E759" s="14"/>
      <c r="F759" s="15"/>
      <c r="G759" s="15"/>
      <c r="H759" s="15"/>
      <c r="I759" s="73">
        <f t="shared" si="1"/>
        <v>0</v>
      </c>
      <c r="J759" s="14"/>
      <c r="K759" s="18"/>
      <c r="L759" s="19"/>
      <c r="M759" s="18">
        <f t="shared" si="2"/>
        <v>0</v>
      </c>
      <c r="N759" s="19"/>
      <c r="O759" s="19"/>
    </row>
    <row r="760" ht="22.5" customHeight="1">
      <c r="A760" s="13"/>
      <c r="B760" s="13"/>
      <c r="C760" s="13"/>
      <c r="D760" s="14"/>
      <c r="E760" s="14"/>
      <c r="F760" s="15"/>
      <c r="G760" s="15"/>
      <c r="H760" s="15"/>
      <c r="I760" s="73">
        <f t="shared" si="1"/>
        <v>0</v>
      </c>
      <c r="J760" s="14"/>
      <c r="K760" s="18"/>
      <c r="L760" s="19"/>
      <c r="M760" s="18">
        <f t="shared" si="2"/>
        <v>0</v>
      </c>
      <c r="N760" s="19"/>
      <c r="O760" s="19"/>
    </row>
    <row r="761" ht="22.5" customHeight="1">
      <c r="A761" s="13"/>
      <c r="B761" s="13"/>
      <c r="C761" s="13"/>
      <c r="D761" s="14"/>
      <c r="E761" s="14"/>
      <c r="F761" s="15"/>
      <c r="G761" s="15"/>
      <c r="H761" s="15"/>
      <c r="I761" s="73">
        <f t="shared" si="1"/>
        <v>0</v>
      </c>
      <c r="J761" s="14"/>
      <c r="K761" s="18"/>
      <c r="L761" s="19"/>
      <c r="M761" s="18">
        <f t="shared" si="2"/>
        <v>0</v>
      </c>
      <c r="N761" s="19"/>
      <c r="O761" s="19"/>
    </row>
    <row r="762" ht="22.5" customHeight="1">
      <c r="A762" s="13"/>
      <c r="B762" s="13"/>
      <c r="C762" s="13"/>
      <c r="D762" s="14"/>
      <c r="E762" s="14"/>
      <c r="F762" s="15"/>
      <c r="G762" s="15"/>
      <c r="H762" s="15"/>
      <c r="I762" s="73">
        <f t="shared" si="1"/>
        <v>0</v>
      </c>
      <c r="J762" s="14"/>
      <c r="K762" s="18"/>
      <c r="L762" s="19"/>
      <c r="M762" s="18">
        <f t="shared" si="2"/>
        <v>0</v>
      </c>
      <c r="N762" s="19"/>
      <c r="O762" s="19"/>
    </row>
    <row r="763" ht="22.5" customHeight="1">
      <c r="A763" s="13"/>
      <c r="B763" s="13"/>
      <c r="C763" s="13"/>
      <c r="D763" s="14"/>
      <c r="E763" s="14"/>
      <c r="F763" s="15"/>
      <c r="G763" s="15"/>
      <c r="H763" s="15"/>
      <c r="I763" s="73">
        <f t="shared" si="1"/>
        <v>0</v>
      </c>
      <c r="J763" s="14"/>
      <c r="K763" s="18"/>
      <c r="L763" s="19"/>
      <c r="M763" s="18">
        <f t="shared" si="2"/>
        <v>0</v>
      </c>
      <c r="N763" s="19"/>
      <c r="O763" s="19"/>
    </row>
    <row r="764" ht="22.5" customHeight="1">
      <c r="A764" s="13"/>
      <c r="B764" s="13"/>
      <c r="C764" s="13"/>
      <c r="D764" s="14"/>
      <c r="E764" s="14"/>
      <c r="F764" s="15"/>
      <c r="G764" s="15"/>
      <c r="H764" s="15"/>
      <c r="I764" s="73">
        <f t="shared" si="1"/>
        <v>0</v>
      </c>
      <c r="J764" s="14"/>
      <c r="K764" s="18"/>
      <c r="L764" s="19"/>
      <c r="M764" s="18">
        <f t="shared" si="2"/>
        <v>0</v>
      </c>
      <c r="N764" s="19"/>
      <c r="O764" s="19"/>
    </row>
    <row r="765" ht="22.5" customHeight="1">
      <c r="A765" s="13"/>
      <c r="B765" s="13"/>
      <c r="C765" s="13"/>
      <c r="D765" s="14"/>
      <c r="E765" s="14"/>
      <c r="F765" s="15"/>
      <c r="G765" s="15"/>
      <c r="H765" s="15"/>
      <c r="I765" s="73">
        <f t="shared" si="1"/>
        <v>0</v>
      </c>
      <c r="J765" s="14"/>
      <c r="K765" s="18"/>
      <c r="L765" s="19"/>
      <c r="M765" s="18">
        <f t="shared" si="2"/>
        <v>0</v>
      </c>
      <c r="N765" s="19"/>
      <c r="O765" s="19"/>
    </row>
    <row r="766" ht="22.5" customHeight="1">
      <c r="A766" s="13"/>
      <c r="B766" s="13"/>
      <c r="C766" s="13"/>
      <c r="D766" s="14"/>
      <c r="E766" s="14"/>
      <c r="F766" s="15"/>
      <c r="G766" s="15"/>
      <c r="H766" s="15"/>
      <c r="I766" s="73">
        <f t="shared" si="1"/>
        <v>0</v>
      </c>
      <c r="J766" s="14"/>
      <c r="K766" s="18"/>
      <c r="L766" s="19"/>
      <c r="M766" s="18">
        <f t="shared" si="2"/>
        <v>0</v>
      </c>
      <c r="N766" s="19"/>
      <c r="O766" s="19"/>
    </row>
    <row r="767" ht="22.5" customHeight="1">
      <c r="A767" s="13"/>
      <c r="B767" s="13"/>
      <c r="C767" s="13"/>
      <c r="D767" s="14"/>
      <c r="E767" s="14"/>
      <c r="F767" s="15"/>
      <c r="G767" s="15"/>
      <c r="H767" s="15"/>
      <c r="I767" s="73">
        <f t="shared" si="1"/>
        <v>0</v>
      </c>
      <c r="J767" s="14"/>
      <c r="K767" s="18"/>
      <c r="L767" s="19"/>
      <c r="M767" s="18">
        <f t="shared" si="2"/>
        <v>0</v>
      </c>
      <c r="N767" s="19"/>
      <c r="O767" s="19"/>
    </row>
    <row r="768" ht="22.5" customHeight="1">
      <c r="A768" s="13"/>
      <c r="B768" s="13"/>
      <c r="C768" s="13"/>
      <c r="D768" s="14"/>
      <c r="E768" s="14"/>
      <c r="F768" s="15"/>
      <c r="G768" s="15"/>
      <c r="H768" s="15"/>
      <c r="I768" s="73">
        <f t="shared" si="1"/>
        <v>0</v>
      </c>
      <c r="J768" s="14"/>
      <c r="K768" s="18"/>
      <c r="L768" s="19"/>
      <c r="M768" s="18">
        <f t="shared" si="2"/>
        <v>0</v>
      </c>
      <c r="N768" s="19"/>
      <c r="O768" s="19"/>
    </row>
    <row r="769" ht="22.5" customHeight="1">
      <c r="A769" s="13"/>
      <c r="B769" s="13"/>
      <c r="C769" s="13"/>
      <c r="D769" s="14"/>
      <c r="E769" s="14"/>
      <c r="F769" s="15"/>
      <c r="G769" s="15"/>
      <c r="H769" s="15"/>
      <c r="I769" s="73">
        <f t="shared" si="1"/>
        <v>0</v>
      </c>
      <c r="J769" s="14"/>
      <c r="K769" s="18"/>
      <c r="L769" s="19"/>
      <c r="M769" s="18">
        <f t="shared" si="2"/>
        <v>0</v>
      </c>
      <c r="N769" s="19"/>
      <c r="O769" s="19"/>
    </row>
    <row r="770" ht="22.5" customHeight="1">
      <c r="A770" s="13"/>
      <c r="B770" s="13"/>
      <c r="C770" s="13"/>
      <c r="D770" s="14"/>
      <c r="E770" s="14"/>
      <c r="F770" s="15"/>
      <c r="G770" s="15"/>
      <c r="H770" s="15"/>
      <c r="I770" s="73">
        <f t="shared" si="1"/>
        <v>0</v>
      </c>
      <c r="J770" s="14"/>
      <c r="K770" s="18"/>
      <c r="L770" s="19"/>
      <c r="M770" s="18">
        <f t="shared" si="2"/>
        <v>0</v>
      </c>
      <c r="N770" s="19"/>
      <c r="O770" s="19"/>
    </row>
    <row r="771" ht="22.5" customHeight="1">
      <c r="A771" s="13"/>
      <c r="B771" s="13"/>
      <c r="C771" s="13"/>
      <c r="D771" s="14"/>
      <c r="E771" s="14"/>
      <c r="F771" s="15"/>
      <c r="G771" s="15"/>
      <c r="H771" s="15"/>
      <c r="I771" s="73">
        <f t="shared" si="1"/>
        <v>0</v>
      </c>
      <c r="J771" s="14"/>
      <c r="K771" s="18"/>
      <c r="L771" s="19"/>
      <c r="M771" s="18">
        <f t="shared" si="2"/>
        <v>0</v>
      </c>
      <c r="N771" s="19"/>
      <c r="O771" s="19"/>
    </row>
    <row r="772" ht="22.5" customHeight="1">
      <c r="A772" s="13"/>
      <c r="B772" s="13"/>
      <c r="C772" s="13"/>
      <c r="D772" s="14"/>
      <c r="E772" s="14"/>
      <c r="F772" s="15"/>
      <c r="G772" s="15"/>
      <c r="H772" s="15"/>
      <c r="I772" s="73">
        <f t="shared" si="1"/>
        <v>0</v>
      </c>
      <c r="J772" s="14"/>
      <c r="K772" s="18"/>
      <c r="L772" s="19"/>
      <c r="M772" s="18">
        <f t="shared" si="2"/>
        <v>0</v>
      </c>
      <c r="N772" s="19"/>
      <c r="O772" s="19"/>
    </row>
    <row r="773" ht="22.5" customHeight="1">
      <c r="A773" s="13"/>
      <c r="B773" s="13"/>
      <c r="C773" s="13"/>
      <c r="D773" s="14"/>
      <c r="E773" s="14"/>
      <c r="F773" s="15"/>
      <c r="G773" s="15"/>
      <c r="H773" s="15"/>
      <c r="I773" s="73">
        <f t="shared" si="1"/>
        <v>0</v>
      </c>
      <c r="J773" s="14"/>
      <c r="K773" s="18"/>
      <c r="L773" s="19"/>
      <c r="M773" s="18">
        <f t="shared" si="2"/>
        <v>0</v>
      </c>
      <c r="N773" s="19"/>
      <c r="O773" s="19"/>
    </row>
    <row r="774" ht="22.5" customHeight="1">
      <c r="A774" s="13"/>
      <c r="B774" s="13"/>
      <c r="C774" s="13"/>
      <c r="D774" s="14"/>
      <c r="E774" s="14"/>
      <c r="F774" s="15"/>
      <c r="G774" s="15"/>
      <c r="H774" s="15"/>
      <c r="I774" s="73">
        <f t="shared" si="1"/>
        <v>0</v>
      </c>
      <c r="J774" s="14"/>
      <c r="K774" s="18"/>
      <c r="L774" s="19"/>
      <c r="M774" s="18">
        <f t="shared" si="2"/>
        <v>0</v>
      </c>
      <c r="N774" s="19"/>
      <c r="O774" s="19"/>
    </row>
    <row r="775" ht="22.5" customHeight="1">
      <c r="A775" s="13"/>
      <c r="B775" s="13"/>
      <c r="C775" s="13"/>
      <c r="D775" s="14"/>
      <c r="E775" s="14"/>
      <c r="F775" s="15"/>
      <c r="G775" s="15"/>
      <c r="H775" s="15"/>
      <c r="I775" s="73">
        <f t="shared" si="1"/>
        <v>0</v>
      </c>
      <c r="J775" s="14"/>
      <c r="K775" s="18"/>
      <c r="L775" s="19"/>
      <c r="M775" s="18">
        <f t="shared" si="2"/>
        <v>0</v>
      </c>
      <c r="N775" s="19"/>
      <c r="O775" s="19"/>
    </row>
    <row r="776" ht="22.5" customHeight="1">
      <c r="A776" s="13"/>
      <c r="B776" s="13"/>
      <c r="C776" s="13"/>
      <c r="D776" s="14"/>
      <c r="E776" s="14"/>
      <c r="F776" s="15"/>
      <c r="G776" s="15"/>
      <c r="H776" s="15"/>
      <c r="I776" s="73">
        <f t="shared" si="1"/>
        <v>0</v>
      </c>
      <c r="J776" s="14"/>
      <c r="K776" s="18"/>
      <c r="L776" s="19"/>
      <c r="M776" s="18">
        <f t="shared" si="2"/>
        <v>0</v>
      </c>
      <c r="N776" s="19"/>
      <c r="O776" s="19"/>
    </row>
    <row r="777" ht="22.5" customHeight="1">
      <c r="A777" s="13"/>
      <c r="B777" s="13"/>
      <c r="C777" s="13"/>
      <c r="D777" s="14"/>
      <c r="E777" s="14"/>
      <c r="F777" s="15"/>
      <c r="G777" s="15"/>
      <c r="H777" s="15"/>
      <c r="I777" s="73">
        <f t="shared" si="1"/>
        <v>0</v>
      </c>
      <c r="J777" s="14"/>
      <c r="K777" s="18"/>
      <c r="L777" s="19"/>
      <c r="M777" s="18">
        <f t="shared" si="2"/>
        <v>0</v>
      </c>
      <c r="N777" s="19"/>
      <c r="O777" s="19"/>
    </row>
    <row r="778" ht="22.5" customHeight="1">
      <c r="A778" s="13"/>
      <c r="B778" s="13"/>
      <c r="C778" s="13"/>
      <c r="D778" s="14"/>
      <c r="E778" s="14"/>
      <c r="F778" s="15"/>
      <c r="G778" s="15"/>
      <c r="H778" s="15"/>
      <c r="I778" s="73">
        <f t="shared" si="1"/>
        <v>0</v>
      </c>
      <c r="J778" s="14"/>
      <c r="K778" s="18"/>
      <c r="L778" s="19"/>
      <c r="M778" s="18">
        <f t="shared" si="2"/>
        <v>0</v>
      </c>
      <c r="N778" s="19"/>
      <c r="O778" s="19"/>
    </row>
    <row r="779" ht="22.5" customHeight="1">
      <c r="A779" s="13"/>
      <c r="B779" s="13"/>
      <c r="C779" s="13"/>
      <c r="D779" s="14"/>
      <c r="E779" s="14"/>
      <c r="F779" s="15"/>
      <c r="G779" s="15"/>
      <c r="H779" s="15"/>
      <c r="I779" s="73">
        <f t="shared" si="1"/>
        <v>0</v>
      </c>
      <c r="J779" s="14"/>
      <c r="K779" s="18"/>
      <c r="L779" s="19"/>
      <c r="M779" s="18">
        <f t="shared" si="2"/>
        <v>0</v>
      </c>
      <c r="N779" s="19"/>
      <c r="O779" s="19"/>
    </row>
    <row r="780" ht="22.5" customHeight="1">
      <c r="A780" s="13"/>
      <c r="B780" s="13"/>
      <c r="C780" s="13"/>
      <c r="D780" s="14"/>
      <c r="E780" s="14"/>
      <c r="F780" s="15"/>
      <c r="G780" s="15"/>
      <c r="H780" s="15"/>
      <c r="I780" s="73">
        <f t="shared" si="1"/>
        <v>0</v>
      </c>
      <c r="J780" s="14"/>
      <c r="K780" s="18"/>
      <c r="L780" s="19"/>
      <c r="M780" s="18">
        <f t="shared" si="2"/>
        <v>0</v>
      </c>
      <c r="N780" s="19"/>
      <c r="O780" s="19"/>
    </row>
    <row r="781" ht="22.5" customHeight="1">
      <c r="A781" s="13"/>
      <c r="B781" s="13"/>
      <c r="C781" s="13"/>
      <c r="D781" s="14"/>
      <c r="E781" s="14"/>
      <c r="F781" s="15"/>
      <c r="G781" s="15"/>
      <c r="H781" s="15"/>
      <c r="I781" s="73">
        <f t="shared" si="1"/>
        <v>0</v>
      </c>
      <c r="J781" s="14"/>
      <c r="K781" s="18"/>
      <c r="L781" s="19"/>
      <c r="M781" s="18">
        <f t="shared" si="2"/>
        <v>0</v>
      </c>
      <c r="N781" s="19"/>
      <c r="O781" s="19"/>
    </row>
    <row r="782" ht="22.5" customHeight="1">
      <c r="A782" s="13"/>
      <c r="B782" s="13"/>
      <c r="C782" s="13"/>
      <c r="D782" s="14"/>
      <c r="E782" s="14"/>
      <c r="F782" s="15"/>
      <c r="G782" s="15"/>
      <c r="H782" s="15"/>
      <c r="I782" s="73">
        <f t="shared" si="1"/>
        <v>0</v>
      </c>
      <c r="J782" s="14"/>
      <c r="K782" s="18"/>
      <c r="L782" s="19"/>
      <c r="M782" s="18">
        <f t="shared" si="2"/>
        <v>0</v>
      </c>
      <c r="N782" s="19"/>
      <c r="O782" s="19"/>
    </row>
    <row r="783" ht="22.5" customHeight="1">
      <c r="A783" s="13"/>
      <c r="B783" s="13"/>
      <c r="C783" s="13"/>
      <c r="D783" s="14"/>
      <c r="E783" s="14"/>
      <c r="F783" s="15"/>
      <c r="G783" s="15"/>
      <c r="H783" s="15"/>
      <c r="I783" s="73">
        <f t="shared" si="1"/>
        <v>0</v>
      </c>
      <c r="J783" s="14"/>
      <c r="K783" s="18"/>
      <c r="L783" s="19"/>
      <c r="M783" s="18">
        <f t="shared" si="2"/>
        <v>0</v>
      </c>
      <c r="N783" s="19"/>
      <c r="O783" s="19"/>
    </row>
    <row r="784" ht="22.5" customHeight="1">
      <c r="A784" s="13"/>
      <c r="B784" s="13"/>
      <c r="C784" s="13"/>
      <c r="D784" s="14"/>
      <c r="E784" s="14"/>
      <c r="F784" s="15"/>
      <c r="G784" s="15"/>
      <c r="H784" s="15"/>
      <c r="I784" s="73">
        <f t="shared" si="1"/>
        <v>0</v>
      </c>
      <c r="J784" s="14"/>
      <c r="K784" s="18"/>
      <c r="L784" s="19"/>
      <c r="M784" s="18">
        <f t="shared" si="2"/>
        <v>0</v>
      </c>
      <c r="N784" s="19"/>
      <c r="O784" s="19"/>
    </row>
    <row r="785" ht="22.5" customHeight="1">
      <c r="A785" s="13"/>
      <c r="B785" s="13"/>
      <c r="C785" s="13"/>
      <c r="D785" s="14"/>
      <c r="E785" s="14"/>
      <c r="F785" s="15"/>
      <c r="G785" s="15"/>
      <c r="H785" s="15"/>
      <c r="I785" s="73">
        <f t="shared" si="1"/>
        <v>0</v>
      </c>
      <c r="J785" s="14"/>
      <c r="K785" s="18"/>
      <c r="L785" s="19"/>
      <c r="M785" s="18">
        <f t="shared" si="2"/>
        <v>0</v>
      </c>
      <c r="N785" s="19"/>
      <c r="O785" s="19"/>
    </row>
    <row r="786" ht="22.5" customHeight="1">
      <c r="A786" s="13"/>
      <c r="B786" s="13"/>
      <c r="C786" s="13"/>
      <c r="D786" s="14"/>
      <c r="E786" s="14"/>
      <c r="F786" s="15"/>
      <c r="G786" s="15"/>
      <c r="H786" s="15"/>
      <c r="I786" s="73">
        <f t="shared" si="1"/>
        <v>0</v>
      </c>
      <c r="J786" s="14"/>
      <c r="K786" s="18"/>
      <c r="L786" s="19"/>
      <c r="M786" s="18">
        <f t="shared" si="2"/>
        <v>0</v>
      </c>
      <c r="N786" s="19"/>
      <c r="O786" s="19"/>
    </row>
    <row r="787" ht="22.5" customHeight="1">
      <c r="A787" s="13"/>
      <c r="B787" s="13"/>
      <c r="C787" s="13"/>
      <c r="D787" s="14"/>
      <c r="E787" s="14"/>
      <c r="F787" s="15"/>
      <c r="G787" s="15"/>
      <c r="H787" s="15"/>
      <c r="I787" s="73">
        <f t="shared" si="1"/>
        <v>0</v>
      </c>
      <c r="J787" s="14"/>
      <c r="K787" s="18"/>
      <c r="L787" s="19"/>
      <c r="M787" s="18">
        <f t="shared" si="2"/>
        <v>0</v>
      </c>
      <c r="N787" s="19"/>
      <c r="O787" s="19"/>
    </row>
    <row r="788" ht="22.5" customHeight="1">
      <c r="A788" s="13"/>
      <c r="B788" s="13"/>
      <c r="C788" s="13"/>
      <c r="D788" s="14"/>
      <c r="E788" s="14"/>
      <c r="F788" s="15"/>
      <c r="G788" s="15"/>
      <c r="H788" s="15"/>
      <c r="I788" s="73">
        <f t="shared" si="1"/>
        <v>0</v>
      </c>
      <c r="J788" s="14"/>
      <c r="K788" s="18"/>
      <c r="L788" s="19"/>
      <c r="M788" s="18">
        <f t="shared" si="2"/>
        <v>0</v>
      </c>
      <c r="N788" s="19"/>
      <c r="O788" s="19"/>
    </row>
    <row r="789" ht="22.5" customHeight="1">
      <c r="A789" s="13"/>
      <c r="B789" s="13"/>
      <c r="C789" s="13"/>
      <c r="D789" s="14"/>
      <c r="E789" s="14"/>
      <c r="F789" s="15"/>
      <c r="G789" s="15"/>
      <c r="H789" s="15"/>
      <c r="I789" s="73">
        <f t="shared" si="1"/>
        <v>0</v>
      </c>
      <c r="J789" s="14"/>
      <c r="K789" s="18"/>
      <c r="L789" s="19"/>
      <c r="M789" s="18">
        <f t="shared" si="2"/>
        <v>0</v>
      </c>
      <c r="N789" s="19"/>
      <c r="O789" s="19"/>
    </row>
    <row r="790" ht="22.5" customHeight="1">
      <c r="A790" s="13"/>
      <c r="B790" s="13"/>
      <c r="C790" s="13"/>
      <c r="D790" s="14"/>
      <c r="E790" s="14"/>
      <c r="F790" s="15"/>
      <c r="G790" s="15"/>
      <c r="H790" s="15"/>
      <c r="I790" s="73">
        <f t="shared" si="1"/>
        <v>0</v>
      </c>
      <c r="J790" s="14"/>
      <c r="K790" s="18"/>
      <c r="L790" s="19"/>
      <c r="M790" s="18">
        <f t="shared" si="2"/>
        <v>0</v>
      </c>
      <c r="N790" s="19"/>
      <c r="O790" s="19"/>
    </row>
    <row r="791" ht="22.5" customHeight="1">
      <c r="A791" s="13"/>
      <c r="B791" s="13"/>
      <c r="C791" s="13"/>
      <c r="D791" s="14"/>
      <c r="E791" s="14"/>
      <c r="F791" s="15"/>
      <c r="G791" s="15"/>
      <c r="H791" s="15"/>
      <c r="I791" s="73">
        <f t="shared" si="1"/>
        <v>0</v>
      </c>
      <c r="J791" s="14"/>
      <c r="K791" s="18"/>
      <c r="L791" s="19"/>
      <c r="M791" s="18">
        <f t="shared" si="2"/>
        <v>0</v>
      </c>
      <c r="N791" s="19"/>
      <c r="O791" s="19"/>
    </row>
    <row r="792" ht="22.5" customHeight="1">
      <c r="A792" s="13"/>
      <c r="B792" s="13"/>
      <c r="C792" s="13"/>
      <c r="D792" s="14"/>
      <c r="E792" s="14"/>
      <c r="F792" s="15"/>
      <c r="G792" s="15"/>
      <c r="H792" s="15"/>
      <c r="I792" s="73">
        <f t="shared" si="1"/>
        <v>0</v>
      </c>
      <c r="J792" s="14"/>
      <c r="K792" s="18"/>
      <c r="L792" s="19"/>
      <c r="M792" s="18">
        <f t="shared" si="2"/>
        <v>0</v>
      </c>
      <c r="N792" s="19"/>
      <c r="O792" s="19"/>
    </row>
    <row r="793" ht="22.5" customHeight="1">
      <c r="A793" s="13"/>
      <c r="B793" s="13"/>
      <c r="C793" s="13"/>
      <c r="D793" s="14"/>
      <c r="E793" s="14"/>
      <c r="F793" s="15"/>
      <c r="G793" s="15"/>
      <c r="H793" s="15"/>
      <c r="I793" s="73">
        <f t="shared" si="1"/>
        <v>0</v>
      </c>
      <c r="J793" s="14"/>
      <c r="K793" s="18"/>
      <c r="L793" s="19"/>
      <c r="M793" s="18">
        <f t="shared" si="2"/>
        <v>0</v>
      </c>
      <c r="N793" s="19"/>
      <c r="O793" s="19"/>
    </row>
    <row r="794" ht="22.5" customHeight="1">
      <c r="A794" s="13"/>
      <c r="B794" s="13"/>
      <c r="C794" s="13"/>
      <c r="D794" s="14"/>
      <c r="E794" s="14"/>
      <c r="F794" s="15"/>
      <c r="G794" s="15"/>
      <c r="H794" s="15"/>
      <c r="I794" s="73">
        <f t="shared" si="1"/>
        <v>0</v>
      </c>
      <c r="J794" s="14"/>
      <c r="K794" s="18"/>
      <c r="L794" s="19"/>
      <c r="M794" s="18">
        <f t="shared" si="2"/>
        <v>0</v>
      </c>
      <c r="N794" s="19"/>
      <c r="O794" s="19"/>
    </row>
    <row r="795" ht="22.5" customHeight="1">
      <c r="A795" s="13"/>
      <c r="B795" s="13"/>
      <c r="C795" s="13"/>
      <c r="D795" s="14"/>
      <c r="E795" s="14"/>
      <c r="F795" s="15"/>
      <c r="G795" s="15"/>
      <c r="H795" s="15"/>
      <c r="I795" s="73">
        <f t="shared" si="1"/>
        <v>0</v>
      </c>
      <c r="J795" s="14"/>
      <c r="K795" s="18"/>
      <c r="L795" s="19"/>
      <c r="M795" s="18">
        <f t="shared" si="2"/>
        <v>0</v>
      </c>
      <c r="N795" s="19"/>
      <c r="O795" s="19"/>
    </row>
    <row r="796" ht="22.5" customHeight="1">
      <c r="A796" s="13"/>
      <c r="B796" s="13"/>
      <c r="C796" s="13"/>
      <c r="D796" s="14"/>
      <c r="E796" s="14"/>
      <c r="F796" s="15"/>
      <c r="G796" s="15"/>
      <c r="H796" s="15"/>
      <c r="I796" s="73">
        <f t="shared" si="1"/>
        <v>0</v>
      </c>
      <c r="J796" s="14"/>
      <c r="K796" s="18"/>
      <c r="L796" s="19"/>
      <c r="M796" s="18">
        <f t="shared" si="2"/>
        <v>0</v>
      </c>
      <c r="N796" s="19"/>
      <c r="O796" s="19"/>
    </row>
    <row r="797" ht="22.5" customHeight="1">
      <c r="A797" s="13"/>
      <c r="B797" s="13"/>
      <c r="C797" s="13"/>
      <c r="D797" s="14"/>
      <c r="E797" s="14"/>
      <c r="F797" s="15"/>
      <c r="G797" s="15"/>
      <c r="H797" s="15"/>
      <c r="I797" s="73">
        <f t="shared" si="1"/>
        <v>0</v>
      </c>
      <c r="J797" s="14"/>
      <c r="K797" s="18"/>
      <c r="L797" s="19"/>
      <c r="M797" s="18">
        <f t="shared" si="2"/>
        <v>0</v>
      </c>
      <c r="N797" s="19"/>
      <c r="O797" s="19"/>
    </row>
    <row r="798" ht="22.5" customHeight="1">
      <c r="A798" s="13"/>
      <c r="B798" s="13"/>
      <c r="C798" s="13"/>
      <c r="D798" s="14"/>
      <c r="E798" s="14"/>
      <c r="F798" s="15"/>
      <c r="G798" s="15"/>
      <c r="H798" s="15"/>
      <c r="I798" s="73">
        <f t="shared" si="1"/>
        <v>0</v>
      </c>
      <c r="J798" s="14"/>
      <c r="K798" s="18"/>
      <c r="L798" s="19"/>
      <c r="M798" s="18">
        <f t="shared" si="2"/>
        <v>0</v>
      </c>
      <c r="N798" s="19"/>
      <c r="O798" s="19"/>
    </row>
    <row r="799" ht="22.5" customHeight="1">
      <c r="A799" s="13"/>
      <c r="B799" s="13"/>
      <c r="C799" s="13"/>
      <c r="D799" s="14"/>
      <c r="E799" s="14"/>
      <c r="F799" s="15"/>
      <c r="G799" s="15"/>
      <c r="H799" s="15"/>
      <c r="I799" s="73">
        <f t="shared" si="1"/>
        <v>0</v>
      </c>
      <c r="J799" s="14"/>
      <c r="K799" s="18"/>
      <c r="L799" s="19"/>
      <c r="M799" s="18">
        <f t="shared" si="2"/>
        <v>0</v>
      </c>
      <c r="N799" s="19"/>
      <c r="O799" s="19"/>
    </row>
    <row r="800" ht="22.5" customHeight="1">
      <c r="A800" s="13"/>
      <c r="B800" s="13"/>
      <c r="C800" s="13"/>
      <c r="D800" s="14"/>
      <c r="E800" s="14"/>
      <c r="F800" s="15"/>
      <c r="G800" s="15"/>
      <c r="H800" s="15"/>
      <c r="I800" s="73">
        <f t="shared" si="1"/>
        <v>0</v>
      </c>
      <c r="J800" s="14"/>
      <c r="K800" s="18"/>
      <c r="L800" s="19"/>
      <c r="M800" s="18">
        <f t="shared" si="2"/>
        <v>0</v>
      </c>
      <c r="N800" s="19"/>
      <c r="O800" s="19"/>
    </row>
    <row r="801" ht="22.5" customHeight="1">
      <c r="A801" s="13"/>
      <c r="B801" s="13"/>
      <c r="C801" s="13"/>
      <c r="D801" s="14"/>
      <c r="E801" s="14"/>
      <c r="F801" s="15"/>
      <c r="G801" s="15"/>
      <c r="H801" s="15"/>
      <c r="I801" s="73">
        <f t="shared" si="1"/>
        <v>0</v>
      </c>
      <c r="J801" s="14"/>
      <c r="K801" s="18"/>
      <c r="L801" s="19"/>
      <c r="M801" s="18">
        <f t="shared" si="2"/>
        <v>0</v>
      </c>
      <c r="N801" s="19"/>
      <c r="O801" s="19"/>
    </row>
    <row r="802" ht="22.5" customHeight="1">
      <c r="A802" s="13"/>
      <c r="B802" s="13"/>
      <c r="C802" s="13"/>
      <c r="D802" s="14"/>
      <c r="E802" s="14"/>
      <c r="F802" s="15"/>
      <c r="G802" s="15"/>
      <c r="H802" s="15"/>
      <c r="I802" s="73">
        <f t="shared" si="1"/>
        <v>0</v>
      </c>
      <c r="J802" s="14"/>
      <c r="K802" s="18"/>
      <c r="L802" s="19"/>
      <c r="M802" s="18">
        <f t="shared" si="2"/>
        <v>0</v>
      </c>
      <c r="N802" s="19"/>
      <c r="O802" s="19"/>
    </row>
    <row r="803" ht="22.5" customHeight="1">
      <c r="A803" s="13"/>
      <c r="B803" s="13"/>
      <c r="C803" s="13"/>
      <c r="D803" s="14"/>
      <c r="E803" s="14"/>
      <c r="F803" s="15"/>
      <c r="G803" s="15"/>
      <c r="H803" s="15"/>
      <c r="I803" s="73">
        <f t="shared" si="1"/>
        <v>0</v>
      </c>
      <c r="J803" s="14"/>
      <c r="K803" s="18"/>
      <c r="L803" s="19"/>
      <c r="M803" s="18">
        <f t="shared" si="2"/>
        <v>0</v>
      </c>
      <c r="N803" s="19"/>
      <c r="O803" s="19"/>
    </row>
    <row r="804" ht="22.5" customHeight="1">
      <c r="A804" s="13"/>
      <c r="B804" s="13"/>
      <c r="C804" s="13"/>
      <c r="D804" s="14"/>
      <c r="E804" s="14"/>
      <c r="F804" s="15"/>
      <c r="G804" s="15"/>
      <c r="H804" s="15"/>
      <c r="I804" s="73">
        <f t="shared" si="1"/>
        <v>0</v>
      </c>
      <c r="J804" s="14"/>
      <c r="K804" s="18"/>
      <c r="L804" s="19"/>
      <c r="M804" s="18">
        <f t="shared" si="2"/>
        <v>0</v>
      </c>
      <c r="N804" s="19"/>
      <c r="O804" s="19"/>
    </row>
    <row r="805" ht="22.5" customHeight="1">
      <c r="A805" s="13"/>
      <c r="B805" s="13"/>
      <c r="C805" s="13"/>
      <c r="D805" s="14"/>
      <c r="E805" s="14"/>
      <c r="F805" s="15"/>
      <c r="G805" s="15"/>
      <c r="H805" s="15"/>
      <c r="I805" s="73">
        <f t="shared" si="1"/>
        <v>0</v>
      </c>
      <c r="J805" s="14"/>
      <c r="K805" s="18"/>
      <c r="L805" s="19"/>
      <c r="M805" s="18">
        <f t="shared" si="2"/>
        <v>0</v>
      </c>
      <c r="N805" s="19"/>
      <c r="O805" s="19"/>
    </row>
    <row r="806" ht="22.5" customHeight="1">
      <c r="A806" s="13"/>
      <c r="B806" s="13"/>
      <c r="C806" s="13"/>
      <c r="D806" s="14"/>
      <c r="E806" s="14"/>
      <c r="F806" s="15"/>
      <c r="G806" s="15"/>
      <c r="H806" s="15"/>
      <c r="I806" s="73">
        <f t="shared" si="1"/>
        <v>0</v>
      </c>
      <c r="J806" s="14"/>
      <c r="K806" s="18"/>
      <c r="L806" s="19"/>
      <c r="M806" s="18">
        <f t="shared" si="2"/>
        <v>0</v>
      </c>
      <c r="N806" s="19"/>
      <c r="O806" s="19"/>
    </row>
    <row r="807" ht="22.5" customHeight="1">
      <c r="A807" s="13"/>
      <c r="B807" s="13"/>
      <c r="C807" s="13"/>
      <c r="D807" s="14"/>
      <c r="E807" s="14"/>
      <c r="F807" s="15"/>
      <c r="G807" s="15"/>
      <c r="H807" s="15"/>
      <c r="I807" s="73">
        <f t="shared" si="1"/>
        <v>0</v>
      </c>
      <c r="J807" s="14"/>
      <c r="K807" s="18"/>
      <c r="L807" s="19"/>
      <c r="M807" s="18">
        <f t="shared" si="2"/>
        <v>0</v>
      </c>
      <c r="N807" s="19"/>
      <c r="O807" s="19"/>
    </row>
    <row r="808" ht="22.5" customHeight="1">
      <c r="A808" s="13"/>
      <c r="B808" s="13"/>
      <c r="C808" s="13"/>
      <c r="D808" s="14"/>
      <c r="E808" s="14"/>
      <c r="F808" s="15"/>
      <c r="G808" s="15"/>
      <c r="H808" s="15"/>
      <c r="I808" s="73">
        <f t="shared" si="1"/>
        <v>0</v>
      </c>
      <c r="J808" s="14"/>
      <c r="K808" s="18"/>
      <c r="L808" s="19"/>
      <c r="M808" s="18">
        <f t="shared" si="2"/>
        <v>0</v>
      </c>
      <c r="N808" s="19"/>
      <c r="O808" s="19"/>
    </row>
    <row r="809" ht="22.5" customHeight="1">
      <c r="A809" s="13"/>
      <c r="B809" s="13"/>
      <c r="C809" s="13"/>
      <c r="D809" s="14"/>
      <c r="E809" s="14"/>
      <c r="F809" s="15"/>
      <c r="G809" s="15"/>
      <c r="H809" s="15"/>
      <c r="I809" s="73">
        <f t="shared" si="1"/>
        <v>0</v>
      </c>
      <c r="J809" s="14"/>
      <c r="K809" s="18"/>
      <c r="L809" s="19"/>
      <c r="M809" s="18">
        <f t="shared" si="2"/>
        <v>0</v>
      </c>
      <c r="N809" s="19"/>
      <c r="O809" s="19"/>
    </row>
    <row r="810" ht="22.5" customHeight="1">
      <c r="A810" s="13"/>
      <c r="B810" s="13"/>
      <c r="C810" s="13"/>
      <c r="D810" s="14"/>
      <c r="E810" s="14"/>
      <c r="F810" s="15"/>
      <c r="G810" s="15"/>
      <c r="H810" s="15"/>
      <c r="I810" s="73">
        <f t="shared" si="1"/>
        <v>0</v>
      </c>
      <c r="J810" s="14"/>
      <c r="K810" s="18"/>
      <c r="L810" s="19"/>
      <c r="M810" s="18">
        <f t="shared" si="2"/>
        <v>0</v>
      </c>
      <c r="N810" s="19"/>
      <c r="O810" s="19"/>
    </row>
    <row r="811" ht="22.5" customHeight="1">
      <c r="A811" s="13"/>
      <c r="B811" s="13"/>
      <c r="C811" s="13"/>
      <c r="D811" s="14"/>
      <c r="E811" s="14"/>
      <c r="F811" s="15"/>
      <c r="G811" s="15"/>
      <c r="H811" s="15"/>
      <c r="I811" s="73">
        <f t="shared" si="1"/>
        <v>0</v>
      </c>
      <c r="J811" s="14"/>
      <c r="K811" s="18"/>
      <c r="L811" s="19"/>
      <c r="M811" s="18">
        <f t="shared" si="2"/>
        <v>0</v>
      </c>
      <c r="N811" s="19"/>
      <c r="O811" s="19"/>
    </row>
    <row r="812" ht="22.5" customHeight="1">
      <c r="A812" s="13"/>
      <c r="B812" s="13"/>
      <c r="C812" s="13"/>
      <c r="D812" s="14"/>
      <c r="E812" s="14"/>
      <c r="F812" s="15"/>
      <c r="G812" s="15"/>
      <c r="H812" s="15"/>
      <c r="I812" s="73">
        <f t="shared" si="1"/>
        <v>0</v>
      </c>
      <c r="J812" s="14"/>
      <c r="K812" s="18"/>
      <c r="L812" s="19"/>
      <c r="M812" s="18">
        <f t="shared" si="2"/>
        <v>0</v>
      </c>
      <c r="N812" s="19"/>
      <c r="O812" s="19"/>
    </row>
    <row r="813" ht="22.5" customHeight="1">
      <c r="A813" s="13"/>
      <c r="B813" s="13"/>
      <c r="C813" s="13"/>
      <c r="D813" s="14"/>
      <c r="E813" s="14"/>
      <c r="F813" s="15"/>
      <c r="G813" s="15"/>
      <c r="H813" s="15"/>
      <c r="I813" s="73">
        <f t="shared" si="1"/>
        <v>0</v>
      </c>
      <c r="J813" s="14"/>
      <c r="K813" s="18"/>
      <c r="L813" s="19"/>
      <c r="M813" s="18">
        <f t="shared" si="2"/>
        <v>0</v>
      </c>
      <c r="N813" s="19"/>
      <c r="O813" s="19"/>
    </row>
    <row r="814" ht="22.5" customHeight="1">
      <c r="A814" s="13"/>
      <c r="B814" s="13"/>
      <c r="C814" s="13"/>
      <c r="D814" s="14"/>
      <c r="E814" s="14"/>
      <c r="F814" s="15"/>
      <c r="G814" s="15"/>
      <c r="H814" s="15"/>
      <c r="I814" s="73">
        <f t="shared" si="1"/>
        <v>0</v>
      </c>
      <c r="J814" s="14"/>
      <c r="K814" s="18"/>
      <c r="L814" s="19"/>
      <c r="M814" s="18">
        <f t="shared" si="2"/>
        <v>0</v>
      </c>
      <c r="N814" s="19"/>
      <c r="O814" s="19"/>
    </row>
    <row r="815" ht="22.5" customHeight="1">
      <c r="A815" s="13"/>
      <c r="B815" s="13"/>
      <c r="C815" s="13"/>
      <c r="D815" s="14"/>
      <c r="E815" s="14"/>
      <c r="F815" s="15"/>
      <c r="G815" s="15"/>
      <c r="H815" s="15"/>
      <c r="I815" s="73">
        <f t="shared" si="1"/>
        <v>0</v>
      </c>
      <c r="J815" s="14"/>
      <c r="K815" s="18"/>
      <c r="L815" s="19"/>
      <c r="M815" s="18">
        <f t="shared" si="2"/>
        <v>0</v>
      </c>
      <c r="N815" s="19"/>
      <c r="O815" s="19"/>
    </row>
    <row r="816" ht="22.5" customHeight="1">
      <c r="A816" s="13"/>
      <c r="B816" s="13"/>
      <c r="C816" s="13"/>
      <c r="D816" s="14"/>
      <c r="E816" s="14"/>
      <c r="F816" s="15"/>
      <c r="G816" s="15"/>
      <c r="H816" s="15"/>
      <c r="I816" s="73">
        <f t="shared" si="1"/>
        <v>0</v>
      </c>
      <c r="J816" s="14"/>
      <c r="K816" s="18"/>
      <c r="L816" s="19"/>
      <c r="M816" s="18">
        <f t="shared" si="2"/>
        <v>0</v>
      </c>
      <c r="N816" s="19"/>
      <c r="O816" s="19"/>
    </row>
    <row r="817" ht="22.5" customHeight="1">
      <c r="A817" s="13"/>
      <c r="B817" s="13"/>
      <c r="C817" s="13"/>
      <c r="D817" s="14"/>
      <c r="E817" s="14"/>
      <c r="F817" s="15"/>
      <c r="G817" s="15"/>
      <c r="H817" s="15"/>
      <c r="I817" s="73">
        <f t="shared" si="1"/>
        <v>0</v>
      </c>
      <c r="J817" s="14"/>
      <c r="K817" s="18"/>
      <c r="L817" s="19"/>
      <c r="M817" s="18">
        <f t="shared" si="2"/>
        <v>0</v>
      </c>
      <c r="N817" s="19"/>
      <c r="O817" s="19"/>
    </row>
    <row r="818" ht="22.5" customHeight="1">
      <c r="A818" s="13"/>
      <c r="B818" s="13"/>
      <c r="C818" s="13"/>
      <c r="D818" s="14"/>
      <c r="E818" s="14"/>
      <c r="F818" s="15"/>
      <c r="G818" s="15"/>
      <c r="H818" s="15"/>
      <c r="I818" s="73">
        <f t="shared" si="1"/>
        <v>0</v>
      </c>
      <c r="J818" s="14"/>
      <c r="K818" s="18"/>
      <c r="L818" s="19"/>
      <c r="M818" s="18">
        <f t="shared" si="2"/>
        <v>0</v>
      </c>
      <c r="N818" s="19"/>
      <c r="O818" s="19"/>
    </row>
    <row r="819" ht="22.5" customHeight="1">
      <c r="A819" s="13"/>
      <c r="B819" s="13"/>
      <c r="C819" s="13"/>
      <c r="D819" s="14"/>
      <c r="E819" s="14"/>
      <c r="F819" s="15"/>
      <c r="G819" s="15"/>
      <c r="H819" s="15"/>
      <c r="I819" s="73">
        <f t="shared" si="1"/>
        <v>0</v>
      </c>
      <c r="J819" s="14"/>
      <c r="K819" s="18"/>
      <c r="L819" s="19"/>
      <c r="M819" s="18">
        <f t="shared" si="2"/>
        <v>0</v>
      </c>
      <c r="N819" s="19"/>
      <c r="O819" s="19"/>
    </row>
    <row r="820" ht="22.5" customHeight="1">
      <c r="A820" s="13"/>
      <c r="B820" s="13"/>
      <c r="C820" s="13"/>
      <c r="D820" s="14"/>
      <c r="E820" s="14"/>
      <c r="F820" s="15"/>
      <c r="G820" s="15"/>
      <c r="H820" s="15"/>
      <c r="I820" s="73">
        <f t="shared" si="1"/>
        <v>0</v>
      </c>
      <c r="J820" s="14"/>
      <c r="K820" s="18"/>
      <c r="L820" s="19"/>
      <c r="M820" s="18">
        <f t="shared" si="2"/>
        <v>0</v>
      </c>
      <c r="N820" s="19"/>
      <c r="O820" s="19"/>
    </row>
    <row r="821" ht="22.5" customHeight="1">
      <c r="A821" s="13"/>
      <c r="B821" s="13"/>
      <c r="C821" s="13"/>
      <c r="D821" s="14"/>
      <c r="E821" s="14"/>
      <c r="F821" s="15"/>
      <c r="G821" s="15"/>
      <c r="H821" s="15"/>
      <c r="I821" s="73">
        <f t="shared" si="1"/>
        <v>0</v>
      </c>
      <c r="J821" s="14"/>
      <c r="K821" s="18"/>
      <c r="L821" s="19"/>
      <c r="M821" s="18">
        <f t="shared" si="2"/>
        <v>0</v>
      </c>
      <c r="N821" s="19"/>
      <c r="O821" s="19"/>
    </row>
    <row r="822" ht="22.5" customHeight="1">
      <c r="A822" s="13"/>
      <c r="B822" s="13"/>
      <c r="C822" s="13"/>
      <c r="D822" s="14"/>
      <c r="E822" s="14"/>
      <c r="F822" s="15"/>
      <c r="G822" s="15"/>
      <c r="H822" s="15"/>
      <c r="I822" s="73">
        <f t="shared" si="1"/>
        <v>0</v>
      </c>
      <c r="J822" s="14"/>
      <c r="K822" s="18"/>
      <c r="L822" s="19"/>
      <c r="M822" s="18">
        <f t="shared" si="2"/>
        <v>0</v>
      </c>
      <c r="N822" s="19"/>
      <c r="O822" s="19"/>
    </row>
    <row r="823" ht="22.5" customHeight="1">
      <c r="A823" s="13"/>
      <c r="B823" s="13"/>
      <c r="C823" s="13"/>
      <c r="D823" s="14"/>
      <c r="E823" s="14"/>
      <c r="F823" s="15"/>
      <c r="G823" s="15"/>
      <c r="H823" s="15"/>
      <c r="I823" s="73">
        <f t="shared" si="1"/>
        <v>0</v>
      </c>
      <c r="J823" s="14"/>
      <c r="K823" s="18"/>
      <c r="L823" s="19"/>
      <c r="M823" s="18">
        <f t="shared" si="2"/>
        <v>0</v>
      </c>
      <c r="N823" s="19"/>
      <c r="O823" s="19"/>
    </row>
    <row r="824" ht="22.5" customHeight="1">
      <c r="A824" s="13"/>
      <c r="B824" s="13"/>
      <c r="C824" s="13"/>
      <c r="D824" s="14"/>
      <c r="E824" s="14"/>
      <c r="F824" s="15"/>
      <c r="G824" s="15"/>
      <c r="H824" s="15"/>
      <c r="I824" s="73">
        <f t="shared" si="1"/>
        <v>0</v>
      </c>
      <c r="J824" s="14"/>
      <c r="K824" s="18"/>
      <c r="L824" s="19"/>
      <c r="M824" s="18">
        <f t="shared" si="2"/>
        <v>0</v>
      </c>
      <c r="N824" s="19"/>
      <c r="O824" s="19"/>
    </row>
    <row r="825" ht="22.5" customHeight="1">
      <c r="A825" s="13"/>
      <c r="B825" s="13"/>
      <c r="C825" s="13"/>
      <c r="D825" s="14"/>
      <c r="E825" s="14"/>
      <c r="F825" s="15"/>
      <c r="G825" s="15"/>
      <c r="H825" s="15"/>
      <c r="I825" s="73">
        <f t="shared" si="1"/>
        <v>0</v>
      </c>
      <c r="J825" s="14"/>
      <c r="K825" s="18"/>
      <c r="L825" s="19"/>
      <c r="M825" s="18">
        <f t="shared" si="2"/>
        <v>0</v>
      </c>
      <c r="N825" s="19"/>
      <c r="O825" s="19"/>
    </row>
    <row r="826" ht="22.5" customHeight="1">
      <c r="A826" s="13"/>
      <c r="B826" s="13"/>
      <c r="C826" s="13"/>
      <c r="D826" s="14"/>
      <c r="E826" s="14"/>
      <c r="F826" s="15"/>
      <c r="G826" s="15"/>
      <c r="H826" s="15"/>
      <c r="I826" s="73">
        <f t="shared" si="1"/>
        <v>0</v>
      </c>
      <c r="J826" s="14"/>
      <c r="K826" s="18"/>
      <c r="L826" s="19"/>
      <c r="M826" s="18">
        <f t="shared" si="2"/>
        <v>0</v>
      </c>
      <c r="N826" s="19"/>
      <c r="O826" s="19"/>
    </row>
    <row r="827" ht="22.5" customHeight="1">
      <c r="A827" s="13"/>
      <c r="B827" s="13"/>
      <c r="C827" s="13"/>
      <c r="D827" s="14"/>
      <c r="E827" s="14"/>
      <c r="F827" s="15"/>
      <c r="G827" s="15"/>
      <c r="H827" s="15"/>
      <c r="I827" s="73">
        <f t="shared" si="1"/>
        <v>0</v>
      </c>
      <c r="J827" s="14"/>
      <c r="K827" s="18"/>
      <c r="L827" s="19"/>
      <c r="M827" s="18">
        <f t="shared" si="2"/>
        <v>0</v>
      </c>
      <c r="N827" s="19"/>
      <c r="O827" s="19"/>
    </row>
    <row r="828" ht="22.5" customHeight="1">
      <c r="A828" s="13"/>
      <c r="B828" s="13"/>
      <c r="C828" s="13"/>
      <c r="D828" s="14"/>
      <c r="E828" s="14"/>
      <c r="F828" s="15"/>
      <c r="G828" s="15"/>
      <c r="H828" s="15"/>
      <c r="I828" s="73">
        <f t="shared" si="1"/>
        <v>0</v>
      </c>
      <c r="J828" s="14"/>
      <c r="K828" s="18"/>
      <c r="L828" s="19"/>
      <c r="M828" s="18">
        <f t="shared" si="2"/>
        <v>0</v>
      </c>
      <c r="N828" s="19"/>
      <c r="O828" s="19"/>
    </row>
    <row r="829" ht="22.5" customHeight="1">
      <c r="A829" s="13"/>
      <c r="B829" s="13"/>
      <c r="C829" s="13"/>
      <c r="D829" s="14"/>
      <c r="E829" s="14"/>
      <c r="F829" s="15"/>
      <c r="G829" s="15"/>
      <c r="H829" s="15"/>
      <c r="I829" s="73">
        <f t="shared" si="1"/>
        <v>0</v>
      </c>
      <c r="J829" s="14"/>
      <c r="K829" s="18"/>
      <c r="L829" s="19"/>
      <c r="M829" s="18">
        <f t="shared" si="2"/>
        <v>0</v>
      </c>
      <c r="N829" s="19"/>
      <c r="O829" s="19"/>
    </row>
    <row r="830" ht="22.5" customHeight="1">
      <c r="A830" s="13"/>
      <c r="B830" s="13"/>
      <c r="C830" s="13"/>
      <c r="D830" s="14"/>
      <c r="E830" s="14"/>
      <c r="F830" s="15"/>
      <c r="G830" s="15"/>
      <c r="H830" s="15"/>
      <c r="I830" s="73">
        <f t="shared" si="1"/>
        <v>0</v>
      </c>
      <c r="J830" s="14"/>
      <c r="K830" s="18"/>
      <c r="L830" s="19"/>
      <c r="M830" s="18">
        <f t="shared" si="2"/>
        <v>0</v>
      </c>
      <c r="N830" s="19"/>
      <c r="O830" s="19"/>
    </row>
    <row r="831" ht="22.5" customHeight="1">
      <c r="A831" s="13"/>
      <c r="B831" s="13"/>
      <c r="C831" s="13"/>
      <c r="D831" s="14"/>
      <c r="E831" s="14"/>
      <c r="F831" s="15"/>
      <c r="G831" s="15"/>
      <c r="H831" s="15"/>
      <c r="I831" s="73">
        <f t="shared" si="1"/>
        <v>0</v>
      </c>
      <c r="J831" s="14"/>
      <c r="K831" s="18"/>
      <c r="L831" s="19"/>
      <c r="M831" s="18">
        <f t="shared" si="2"/>
        <v>0</v>
      </c>
      <c r="N831" s="19"/>
      <c r="O831" s="19"/>
    </row>
    <row r="832" ht="22.5" customHeight="1">
      <c r="A832" s="13"/>
      <c r="B832" s="13"/>
      <c r="C832" s="13"/>
      <c r="D832" s="14"/>
      <c r="E832" s="14"/>
      <c r="F832" s="15"/>
      <c r="G832" s="15"/>
      <c r="H832" s="15"/>
      <c r="I832" s="73">
        <f t="shared" si="1"/>
        <v>0</v>
      </c>
      <c r="J832" s="14"/>
      <c r="K832" s="18"/>
      <c r="L832" s="19"/>
      <c r="M832" s="18">
        <f t="shared" si="2"/>
        <v>0</v>
      </c>
      <c r="N832" s="19"/>
      <c r="O832" s="19"/>
    </row>
    <row r="833" ht="22.5" customHeight="1">
      <c r="A833" s="13"/>
      <c r="B833" s="13"/>
      <c r="C833" s="13"/>
      <c r="D833" s="14"/>
      <c r="E833" s="14"/>
      <c r="F833" s="15"/>
      <c r="G833" s="15"/>
      <c r="H833" s="15"/>
      <c r="I833" s="73">
        <f t="shared" si="1"/>
        <v>0</v>
      </c>
      <c r="J833" s="14"/>
      <c r="K833" s="18"/>
      <c r="L833" s="19"/>
      <c r="M833" s="18">
        <f t="shared" si="2"/>
        <v>0</v>
      </c>
      <c r="N833" s="19"/>
      <c r="O833" s="19"/>
    </row>
    <row r="834" ht="22.5" customHeight="1">
      <c r="A834" s="13"/>
      <c r="B834" s="13"/>
      <c r="C834" s="13"/>
      <c r="D834" s="14"/>
      <c r="E834" s="14"/>
      <c r="F834" s="15"/>
      <c r="G834" s="15"/>
      <c r="H834" s="15"/>
      <c r="I834" s="73">
        <f t="shared" si="1"/>
        <v>0</v>
      </c>
      <c r="J834" s="14"/>
      <c r="K834" s="18"/>
      <c r="L834" s="19"/>
      <c r="M834" s="18">
        <f t="shared" si="2"/>
        <v>0</v>
      </c>
      <c r="N834" s="19"/>
      <c r="O834" s="19"/>
    </row>
    <row r="835" ht="22.5" customHeight="1">
      <c r="A835" s="13"/>
      <c r="B835" s="13"/>
      <c r="C835" s="13"/>
      <c r="D835" s="14"/>
      <c r="E835" s="14"/>
      <c r="F835" s="15"/>
      <c r="G835" s="15"/>
      <c r="H835" s="15"/>
      <c r="I835" s="73">
        <f t="shared" si="1"/>
        <v>0</v>
      </c>
      <c r="J835" s="14"/>
      <c r="K835" s="18"/>
      <c r="L835" s="19"/>
      <c r="M835" s="18">
        <f t="shared" si="2"/>
        <v>0</v>
      </c>
      <c r="N835" s="19"/>
      <c r="O835" s="19"/>
    </row>
    <row r="836" ht="22.5" customHeight="1">
      <c r="A836" s="13"/>
      <c r="B836" s="13"/>
      <c r="C836" s="13"/>
      <c r="D836" s="14"/>
      <c r="E836" s="14"/>
      <c r="F836" s="15"/>
      <c r="G836" s="15"/>
      <c r="H836" s="15"/>
      <c r="I836" s="73">
        <f t="shared" si="1"/>
        <v>0</v>
      </c>
      <c r="J836" s="14"/>
      <c r="K836" s="18"/>
      <c r="L836" s="19"/>
      <c r="M836" s="18">
        <f t="shared" si="2"/>
        <v>0</v>
      </c>
      <c r="N836" s="19"/>
      <c r="O836" s="19"/>
    </row>
    <row r="837" ht="22.5" customHeight="1">
      <c r="A837" s="13"/>
      <c r="B837" s="13"/>
      <c r="C837" s="13"/>
      <c r="D837" s="14"/>
      <c r="E837" s="14"/>
      <c r="F837" s="15"/>
      <c r="G837" s="15"/>
      <c r="H837" s="15"/>
      <c r="I837" s="73">
        <f t="shared" si="1"/>
        <v>0</v>
      </c>
      <c r="J837" s="14"/>
      <c r="K837" s="18"/>
      <c r="L837" s="19"/>
      <c r="M837" s="18">
        <f t="shared" si="2"/>
        <v>0</v>
      </c>
      <c r="N837" s="19"/>
      <c r="O837" s="19"/>
    </row>
    <row r="838" ht="22.5" customHeight="1">
      <c r="A838" s="13"/>
      <c r="B838" s="13"/>
      <c r="C838" s="13"/>
      <c r="D838" s="14"/>
      <c r="E838" s="14"/>
      <c r="F838" s="15"/>
      <c r="G838" s="15"/>
      <c r="H838" s="15"/>
      <c r="I838" s="73">
        <f t="shared" si="1"/>
        <v>0</v>
      </c>
      <c r="J838" s="14"/>
      <c r="K838" s="18"/>
      <c r="L838" s="19"/>
      <c r="M838" s="18">
        <f t="shared" si="2"/>
        <v>0</v>
      </c>
      <c r="N838" s="19"/>
      <c r="O838" s="19"/>
    </row>
    <row r="839" ht="22.5" customHeight="1">
      <c r="A839" s="13"/>
      <c r="B839" s="13"/>
      <c r="C839" s="13"/>
      <c r="D839" s="14"/>
      <c r="E839" s="14"/>
      <c r="F839" s="15"/>
      <c r="G839" s="15"/>
      <c r="H839" s="15"/>
      <c r="I839" s="73">
        <f t="shared" si="1"/>
        <v>0</v>
      </c>
      <c r="J839" s="14"/>
      <c r="K839" s="18"/>
      <c r="L839" s="19"/>
      <c r="M839" s="18">
        <f t="shared" si="2"/>
        <v>0</v>
      </c>
      <c r="N839" s="19"/>
      <c r="O839" s="19"/>
    </row>
    <row r="840" ht="22.5" customHeight="1">
      <c r="A840" s="13"/>
      <c r="B840" s="13"/>
      <c r="C840" s="13"/>
      <c r="D840" s="14"/>
      <c r="E840" s="14"/>
      <c r="F840" s="15"/>
      <c r="G840" s="15"/>
      <c r="H840" s="15"/>
      <c r="I840" s="73">
        <f t="shared" si="1"/>
        <v>0</v>
      </c>
      <c r="J840" s="14"/>
      <c r="K840" s="18"/>
      <c r="L840" s="19"/>
      <c r="M840" s="18">
        <f t="shared" si="2"/>
        <v>0</v>
      </c>
      <c r="N840" s="19"/>
      <c r="O840" s="19"/>
    </row>
    <row r="841" ht="22.5" customHeight="1">
      <c r="A841" s="13"/>
      <c r="B841" s="13"/>
      <c r="C841" s="13"/>
      <c r="D841" s="14"/>
      <c r="E841" s="14"/>
      <c r="F841" s="15"/>
      <c r="G841" s="15"/>
      <c r="H841" s="15"/>
      <c r="I841" s="73">
        <f t="shared" si="1"/>
        <v>0</v>
      </c>
      <c r="J841" s="14"/>
      <c r="K841" s="18"/>
      <c r="L841" s="19"/>
      <c r="M841" s="18">
        <f t="shared" si="2"/>
        <v>0</v>
      </c>
      <c r="N841" s="19"/>
      <c r="O841" s="19"/>
    </row>
    <row r="842" ht="22.5" customHeight="1">
      <c r="A842" s="13"/>
      <c r="B842" s="13"/>
      <c r="C842" s="13"/>
      <c r="D842" s="14"/>
      <c r="E842" s="14"/>
      <c r="F842" s="15"/>
      <c r="G842" s="15"/>
      <c r="H842" s="15"/>
      <c r="I842" s="73">
        <f t="shared" si="1"/>
        <v>0</v>
      </c>
      <c r="J842" s="14"/>
      <c r="K842" s="18"/>
      <c r="L842" s="19"/>
      <c r="M842" s="18">
        <f t="shared" si="2"/>
        <v>0</v>
      </c>
      <c r="N842" s="19"/>
      <c r="O842" s="19"/>
    </row>
    <row r="843" ht="22.5" customHeight="1">
      <c r="A843" s="13"/>
      <c r="B843" s="13"/>
      <c r="C843" s="13"/>
      <c r="D843" s="14"/>
      <c r="E843" s="14"/>
      <c r="F843" s="15"/>
      <c r="G843" s="15"/>
      <c r="H843" s="15"/>
      <c r="I843" s="73">
        <f t="shared" si="1"/>
        <v>0</v>
      </c>
      <c r="J843" s="14"/>
      <c r="K843" s="18"/>
      <c r="L843" s="19"/>
      <c r="M843" s="18">
        <f t="shared" si="2"/>
        <v>0</v>
      </c>
      <c r="N843" s="19"/>
      <c r="O843" s="19"/>
    </row>
    <row r="844" ht="22.5" customHeight="1">
      <c r="A844" s="13"/>
      <c r="B844" s="13"/>
      <c r="C844" s="13"/>
      <c r="D844" s="14"/>
      <c r="E844" s="14"/>
      <c r="F844" s="15"/>
      <c r="G844" s="15"/>
      <c r="H844" s="15"/>
      <c r="I844" s="73">
        <f t="shared" si="1"/>
        <v>0</v>
      </c>
      <c r="J844" s="14"/>
      <c r="K844" s="18"/>
      <c r="L844" s="19"/>
      <c r="M844" s="18">
        <f t="shared" si="2"/>
        <v>0</v>
      </c>
      <c r="N844" s="19"/>
      <c r="O844" s="19"/>
    </row>
    <row r="845" ht="22.5" customHeight="1">
      <c r="A845" s="13"/>
      <c r="B845" s="13"/>
      <c r="C845" s="13"/>
      <c r="D845" s="14"/>
      <c r="E845" s="14"/>
      <c r="F845" s="15"/>
      <c r="G845" s="15"/>
      <c r="H845" s="15"/>
      <c r="I845" s="73">
        <f t="shared" si="1"/>
        <v>0</v>
      </c>
      <c r="J845" s="14"/>
      <c r="K845" s="18"/>
      <c r="L845" s="19"/>
      <c r="M845" s="18">
        <f t="shared" si="2"/>
        <v>0</v>
      </c>
      <c r="N845" s="19"/>
      <c r="O845" s="19"/>
    </row>
    <row r="846" ht="22.5" customHeight="1">
      <c r="A846" s="13"/>
      <c r="B846" s="13"/>
      <c r="C846" s="13"/>
      <c r="D846" s="14"/>
      <c r="E846" s="14"/>
      <c r="F846" s="15"/>
      <c r="G846" s="15"/>
      <c r="H846" s="15"/>
      <c r="I846" s="73">
        <f t="shared" si="1"/>
        <v>0</v>
      </c>
      <c r="J846" s="14"/>
      <c r="K846" s="18"/>
      <c r="L846" s="19"/>
      <c r="M846" s="18">
        <f t="shared" si="2"/>
        <v>0</v>
      </c>
      <c r="N846" s="19"/>
      <c r="O846" s="19"/>
    </row>
    <row r="847" ht="22.5" customHeight="1">
      <c r="A847" s="13"/>
      <c r="B847" s="13"/>
      <c r="C847" s="13"/>
      <c r="D847" s="14"/>
      <c r="E847" s="14"/>
      <c r="F847" s="15"/>
      <c r="G847" s="15"/>
      <c r="H847" s="15"/>
      <c r="I847" s="73">
        <f t="shared" si="1"/>
        <v>0</v>
      </c>
      <c r="J847" s="14"/>
      <c r="K847" s="18"/>
      <c r="L847" s="19"/>
      <c r="M847" s="18">
        <f t="shared" si="2"/>
        <v>0</v>
      </c>
      <c r="N847" s="19"/>
      <c r="O847" s="19"/>
    </row>
    <row r="848" ht="22.5" customHeight="1">
      <c r="A848" s="13"/>
      <c r="B848" s="13"/>
      <c r="C848" s="13"/>
      <c r="D848" s="14"/>
      <c r="E848" s="14"/>
      <c r="F848" s="15"/>
      <c r="G848" s="15"/>
      <c r="H848" s="15"/>
      <c r="I848" s="73">
        <f t="shared" si="1"/>
        <v>0</v>
      </c>
      <c r="J848" s="14"/>
      <c r="K848" s="18"/>
      <c r="L848" s="19"/>
      <c r="M848" s="18">
        <f t="shared" si="2"/>
        <v>0</v>
      </c>
      <c r="N848" s="19"/>
      <c r="O848" s="19"/>
    </row>
    <row r="849" ht="22.5" customHeight="1">
      <c r="A849" s="13"/>
      <c r="B849" s="13"/>
      <c r="C849" s="13"/>
      <c r="D849" s="14"/>
      <c r="E849" s="14"/>
      <c r="F849" s="15"/>
      <c r="G849" s="15"/>
      <c r="H849" s="15"/>
      <c r="I849" s="73">
        <f t="shared" si="1"/>
        <v>0</v>
      </c>
      <c r="J849" s="14"/>
      <c r="K849" s="18"/>
      <c r="L849" s="19"/>
      <c r="M849" s="18">
        <f t="shared" si="2"/>
        <v>0</v>
      </c>
      <c r="N849" s="19"/>
      <c r="O849" s="19"/>
    </row>
    <row r="850" ht="22.5" customHeight="1">
      <c r="A850" s="13"/>
      <c r="B850" s="13"/>
      <c r="C850" s="13"/>
      <c r="D850" s="14"/>
      <c r="E850" s="14"/>
      <c r="F850" s="15"/>
      <c r="G850" s="15"/>
      <c r="H850" s="15"/>
      <c r="I850" s="73">
        <f t="shared" si="1"/>
        <v>0</v>
      </c>
      <c r="J850" s="14"/>
      <c r="K850" s="18"/>
      <c r="L850" s="19"/>
      <c r="M850" s="18">
        <f t="shared" si="2"/>
        <v>0</v>
      </c>
      <c r="N850" s="19"/>
      <c r="O850" s="19"/>
    </row>
    <row r="851" ht="22.5" customHeight="1">
      <c r="A851" s="13"/>
      <c r="B851" s="13"/>
      <c r="C851" s="13"/>
      <c r="D851" s="14"/>
      <c r="E851" s="14"/>
      <c r="F851" s="15"/>
      <c r="G851" s="15"/>
      <c r="H851" s="15"/>
      <c r="I851" s="73">
        <f t="shared" si="1"/>
        <v>0</v>
      </c>
      <c r="J851" s="14"/>
      <c r="K851" s="18"/>
      <c r="L851" s="19"/>
      <c r="M851" s="18">
        <f t="shared" si="2"/>
        <v>0</v>
      </c>
      <c r="N851" s="19"/>
      <c r="O851" s="19"/>
    </row>
    <row r="852" ht="22.5" customHeight="1">
      <c r="A852" s="13"/>
      <c r="B852" s="13"/>
      <c r="C852" s="13"/>
      <c r="D852" s="14"/>
      <c r="E852" s="14"/>
      <c r="F852" s="15"/>
      <c r="G852" s="15"/>
      <c r="H852" s="15"/>
      <c r="I852" s="73">
        <f t="shared" si="1"/>
        <v>0</v>
      </c>
      <c r="J852" s="14"/>
      <c r="K852" s="18"/>
      <c r="L852" s="19"/>
      <c r="M852" s="18">
        <f t="shared" si="2"/>
        <v>0</v>
      </c>
      <c r="N852" s="19"/>
      <c r="O852" s="19"/>
    </row>
    <row r="853" ht="22.5" customHeight="1">
      <c r="A853" s="13"/>
      <c r="B853" s="13"/>
      <c r="C853" s="13"/>
      <c r="D853" s="14"/>
      <c r="E853" s="14"/>
      <c r="F853" s="15"/>
      <c r="G853" s="15"/>
      <c r="H853" s="15"/>
      <c r="I853" s="73">
        <f t="shared" si="1"/>
        <v>0</v>
      </c>
      <c r="J853" s="14"/>
      <c r="K853" s="18"/>
      <c r="L853" s="19"/>
      <c r="M853" s="18">
        <f t="shared" si="2"/>
        <v>0</v>
      </c>
      <c r="N853" s="19"/>
      <c r="O853" s="19"/>
    </row>
    <row r="854" ht="22.5" customHeight="1">
      <c r="A854" s="13"/>
      <c r="B854" s="13"/>
      <c r="C854" s="13"/>
      <c r="D854" s="14"/>
      <c r="E854" s="14"/>
      <c r="F854" s="15"/>
      <c r="G854" s="15"/>
      <c r="H854" s="15"/>
      <c r="I854" s="73">
        <f t="shared" si="1"/>
        <v>0</v>
      </c>
      <c r="J854" s="14"/>
      <c r="K854" s="18"/>
      <c r="L854" s="19"/>
      <c r="M854" s="18">
        <f t="shared" si="2"/>
        <v>0</v>
      </c>
      <c r="N854" s="19"/>
      <c r="O854" s="19"/>
    </row>
    <row r="855" ht="22.5" customHeight="1">
      <c r="A855" s="13"/>
      <c r="B855" s="13"/>
      <c r="C855" s="13"/>
      <c r="D855" s="14"/>
      <c r="E855" s="14"/>
      <c r="F855" s="15"/>
      <c r="G855" s="15"/>
      <c r="H855" s="15"/>
      <c r="I855" s="73">
        <f t="shared" si="1"/>
        <v>0</v>
      </c>
      <c r="J855" s="14"/>
      <c r="K855" s="18"/>
      <c r="L855" s="19"/>
      <c r="M855" s="18">
        <f t="shared" si="2"/>
        <v>0</v>
      </c>
      <c r="N855" s="19"/>
      <c r="O855" s="19"/>
    </row>
    <row r="856" ht="22.5" customHeight="1">
      <c r="A856" s="13"/>
      <c r="B856" s="13"/>
      <c r="C856" s="13"/>
      <c r="D856" s="14"/>
      <c r="E856" s="14"/>
      <c r="F856" s="15"/>
      <c r="G856" s="15"/>
      <c r="H856" s="15"/>
      <c r="I856" s="73">
        <f t="shared" si="1"/>
        <v>0</v>
      </c>
      <c r="J856" s="14"/>
      <c r="K856" s="18"/>
      <c r="L856" s="19"/>
      <c r="M856" s="18">
        <f t="shared" si="2"/>
        <v>0</v>
      </c>
      <c r="N856" s="19"/>
      <c r="O856" s="19"/>
    </row>
    <row r="857" ht="22.5" customHeight="1">
      <c r="A857" s="13"/>
      <c r="B857" s="13"/>
      <c r="C857" s="13"/>
      <c r="D857" s="14"/>
      <c r="E857" s="14"/>
      <c r="F857" s="15"/>
      <c r="G857" s="15"/>
      <c r="H857" s="15"/>
      <c r="I857" s="73">
        <f t="shared" si="1"/>
        <v>0</v>
      </c>
      <c r="J857" s="14"/>
      <c r="K857" s="18"/>
      <c r="L857" s="19"/>
      <c r="M857" s="18">
        <f t="shared" si="2"/>
        <v>0</v>
      </c>
      <c r="N857" s="19"/>
      <c r="O857" s="19"/>
    </row>
    <row r="858" ht="22.5" customHeight="1">
      <c r="A858" s="13"/>
      <c r="B858" s="13"/>
      <c r="C858" s="13"/>
      <c r="D858" s="14"/>
      <c r="E858" s="14"/>
      <c r="F858" s="15"/>
      <c r="G858" s="15"/>
      <c r="H858" s="15"/>
      <c r="I858" s="73">
        <f t="shared" si="1"/>
        <v>0</v>
      </c>
      <c r="J858" s="14"/>
      <c r="K858" s="18"/>
      <c r="L858" s="19"/>
      <c r="M858" s="18">
        <f t="shared" si="2"/>
        <v>0</v>
      </c>
      <c r="N858" s="19"/>
      <c r="O858" s="19"/>
    </row>
    <row r="859" ht="22.5" customHeight="1">
      <c r="A859" s="13"/>
      <c r="B859" s="13"/>
      <c r="C859" s="13"/>
      <c r="D859" s="14"/>
      <c r="E859" s="14"/>
      <c r="F859" s="15"/>
      <c r="G859" s="15"/>
      <c r="H859" s="15"/>
      <c r="I859" s="73">
        <f t="shared" si="1"/>
        <v>0</v>
      </c>
      <c r="J859" s="14"/>
      <c r="K859" s="18"/>
      <c r="L859" s="19"/>
      <c r="M859" s="18">
        <f t="shared" si="2"/>
        <v>0</v>
      </c>
      <c r="N859" s="19"/>
      <c r="O859" s="19"/>
    </row>
    <row r="860" ht="22.5" customHeight="1">
      <c r="A860" s="13"/>
      <c r="B860" s="13"/>
      <c r="C860" s="13"/>
      <c r="D860" s="14"/>
      <c r="E860" s="14"/>
      <c r="F860" s="15"/>
      <c r="G860" s="15"/>
      <c r="H860" s="15"/>
      <c r="I860" s="73">
        <f t="shared" si="1"/>
        <v>0</v>
      </c>
      <c r="J860" s="14"/>
      <c r="K860" s="18"/>
      <c r="L860" s="19"/>
      <c r="M860" s="18">
        <f t="shared" si="2"/>
        <v>0</v>
      </c>
      <c r="N860" s="19"/>
      <c r="O860" s="19"/>
    </row>
    <row r="861" ht="22.5" customHeight="1">
      <c r="A861" s="13"/>
      <c r="B861" s="13"/>
      <c r="C861" s="13"/>
      <c r="D861" s="14"/>
      <c r="E861" s="14"/>
      <c r="F861" s="15"/>
      <c r="G861" s="15"/>
      <c r="H861" s="15"/>
      <c r="I861" s="73">
        <f t="shared" si="1"/>
        <v>0</v>
      </c>
      <c r="J861" s="14"/>
      <c r="K861" s="18"/>
      <c r="L861" s="19"/>
      <c r="M861" s="18">
        <f t="shared" si="2"/>
        <v>0</v>
      </c>
      <c r="N861" s="19"/>
      <c r="O861" s="19"/>
    </row>
    <row r="862" ht="22.5" customHeight="1">
      <c r="A862" s="13"/>
      <c r="B862" s="13"/>
      <c r="C862" s="13"/>
      <c r="D862" s="14"/>
      <c r="E862" s="14"/>
      <c r="F862" s="15"/>
      <c r="G862" s="15"/>
      <c r="H862" s="15"/>
      <c r="I862" s="73">
        <f t="shared" si="1"/>
        <v>0</v>
      </c>
      <c r="J862" s="14"/>
      <c r="K862" s="18"/>
      <c r="L862" s="19"/>
      <c r="M862" s="18">
        <f t="shared" si="2"/>
        <v>0</v>
      </c>
      <c r="N862" s="19"/>
      <c r="O862" s="19"/>
    </row>
    <row r="863" ht="22.5" customHeight="1">
      <c r="A863" s="13"/>
      <c r="B863" s="13"/>
      <c r="C863" s="13"/>
      <c r="D863" s="14"/>
      <c r="E863" s="14"/>
      <c r="F863" s="15"/>
      <c r="G863" s="15"/>
      <c r="H863" s="15"/>
      <c r="I863" s="73">
        <f t="shared" si="1"/>
        <v>0</v>
      </c>
      <c r="J863" s="14"/>
      <c r="K863" s="18"/>
      <c r="L863" s="19"/>
      <c r="M863" s="18">
        <f t="shared" si="2"/>
        <v>0</v>
      </c>
      <c r="N863" s="19"/>
      <c r="O863" s="19"/>
    </row>
    <row r="864" ht="22.5" customHeight="1">
      <c r="A864" s="13"/>
      <c r="B864" s="13"/>
      <c r="C864" s="13"/>
      <c r="D864" s="14"/>
      <c r="E864" s="14"/>
      <c r="F864" s="15"/>
      <c r="G864" s="15"/>
      <c r="H864" s="15"/>
      <c r="I864" s="73">
        <f t="shared" si="1"/>
        <v>0</v>
      </c>
      <c r="J864" s="14"/>
      <c r="K864" s="18"/>
      <c r="L864" s="19"/>
      <c r="M864" s="18">
        <f t="shared" si="2"/>
        <v>0</v>
      </c>
      <c r="N864" s="19"/>
      <c r="O864" s="19"/>
    </row>
    <row r="865" ht="22.5" customHeight="1">
      <c r="A865" s="13"/>
      <c r="B865" s="13"/>
      <c r="C865" s="13"/>
      <c r="D865" s="14"/>
      <c r="E865" s="14"/>
      <c r="F865" s="15"/>
      <c r="G865" s="15"/>
      <c r="H865" s="15"/>
      <c r="I865" s="73">
        <f t="shared" si="1"/>
        <v>0</v>
      </c>
      <c r="J865" s="14"/>
      <c r="K865" s="18"/>
      <c r="L865" s="19"/>
      <c r="M865" s="18">
        <f t="shared" si="2"/>
        <v>0</v>
      </c>
      <c r="N865" s="19"/>
      <c r="O865" s="19"/>
    </row>
    <row r="866" ht="22.5" customHeight="1">
      <c r="A866" s="13"/>
      <c r="B866" s="13"/>
      <c r="C866" s="13"/>
      <c r="D866" s="14"/>
      <c r="E866" s="14"/>
      <c r="F866" s="15"/>
      <c r="G866" s="15"/>
      <c r="H866" s="15"/>
      <c r="I866" s="73">
        <f t="shared" si="1"/>
        <v>0</v>
      </c>
      <c r="J866" s="14"/>
      <c r="K866" s="18"/>
      <c r="L866" s="19"/>
      <c r="M866" s="18">
        <f t="shared" si="2"/>
        <v>0</v>
      </c>
      <c r="N866" s="19"/>
      <c r="O866" s="19"/>
    </row>
    <row r="867" ht="22.5" customHeight="1">
      <c r="A867" s="13"/>
      <c r="B867" s="13"/>
      <c r="C867" s="13"/>
      <c r="D867" s="14"/>
      <c r="E867" s="14"/>
      <c r="F867" s="15"/>
      <c r="G867" s="15"/>
      <c r="H867" s="15"/>
      <c r="I867" s="73">
        <f t="shared" si="1"/>
        <v>0</v>
      </c>
      <c r="J867" s="14"/>
      <c r="K867" s="18"/>
      <c r="L867" s="19"/>
      <c r="M867" s="18">
        <f t="shared" si="2"/>
        <v>0</v>
      </c>
      <c r="N867" s="19"/>
      <c r="O867" s="19"/>
    </row>
    <row r="868" ht="22.5" customHeight="1">
      <c r="A868" s="13"/>
      <c r="B868" s="13"/>
      <c r="C868" s="13"/>
      <c r="D868" s="14"/>
      <c r="E868" s="14"/>
      <c r="F868" s="15"/>
      <c r="G868" s="15"/>
      <c r="H868" s="15"/>
      <c r="I868" s="73">
        <f t="shared" si="1"/>
        <v>0</v>
      </c>
      <c r="J868" s="14"/>
      <c r="K868" s="18"/>
      <c r="L868" s="19"/>
      <c r="M868" s="18">
        <f t="shared" si="2"/>
        <v>0</v>
      </c>
      <c r="N868" s="19"/>
      <c r="O868" s="19"/>
    </row>
    <row r="869" ht="22.5" customHeight="1">
      <c r="A869" s="13"/>
      <c r="B869" s="13"/>
      <c r="C869" s="13"/>
      <c r="D869" s="14"/>
      <c r="E869" s="14"/>
      <c r="F869" s="15"/>
      <c r="G869" s="15"/>
      <c r="H869" s="15"/>
      <c r="I869" s="73">
        <f t="shared" si="1"/>
        <v>0</v>
      </c>
      <c r="J869" s="14"/>
      <c r="K869" s="18"/>
      <c r="L869" s="19"/>
      <c r="M869" s="18">
        <f t="shared" si="2"/>
        <v>0</v>
      </c>
      <c r="N869" s="19"/>
      <c r="O869" s="19"/>
    </row>
    <row r="870" ht="22.5" customHeight="1">
      <c r="A870" s="13"/>
      <c r="B870" s="13"/>
      <c r="C870" s="13"/>
      <c r="D870" s="14"/>
      <c r="E870" s="14"/>
      <c r="F870" s="15"/>
      <c r="G870" s="15"/>
      <c r="H870" s="15"/>
      <c r="I870" s="73">
        <f t="shared" si="1"/>
        <v>0</v>
      </c>
      <c r="J870" s="14"/>
      <c r="K870" s="18"/>
      <c r="L870" s="19"/>
      <c r="M870" s="18">
        <f t="shared" si="2"/>
        <v>0</v>
      </c>
      <c r="N870" s="19"/>
      <c r="O870" s="19"/>
    </row>
    <row r="871" ht="22.5" customHeight="1">
      <c r="A871" s="13"/>
      <c r="B871" s="13"/>
      <c r="C871" s="13"/>
      <c r="D871" s="14"/>
      <c r="E871" s="14"/>
      <c r="F871" s="15"/>
      <c r="G871" s="15"/>
      <c r="H871" s="15"/>
      <c r="I871" s="73">
        <f t="shared" si="1"/>
        <v>0</v>
      </c>
      <c r="J871" s="14"/>
      <c r="K871" s="18"/>
      <c r="L871" s="19"/>
      <c r="M871" s="18">
        <f t="shared" si="2"/>
        <v>0</v>
      </c>
      <c r="N871" s="19"/>
      <c r="O871" s="19"/>
    </row>
    <row r="872" ht="22.5" customHeight="1">
      <c r="A872" s="13"/>
      <c r="B872" s="13"/>
      <c r="C872" s="13"/>
      <c r="D872" s="14"/>
      <c r="E872" s="14"/>
      <c r="F872" s="15"/>
      <c r="G872" s="15"/>
      <c r="H872" s="15"/>
      <c r="I872" s="73">
        <f t="shared" si="1"/>
        <v>0</v>
      </c>
      <c r="J872" s="14"/>
      <c r="K872" s="18"/>
      <c r="L872" s="19"/>
      <c r="M872" s="18">
        <f t="shared" si="2"/>
        <v>0</v>
      </c>
      <c r="N872" s="19"/>
      <c r="O872" s="19"/>
    </row>
    <row r="873" ht="22.5" customHeight="1">
      <c r="A873" s="13"/>
      <c r="B873" s="13"/>
      <c r="C873" s="13"/>
      <c r="D873" s="14"/>
      <c r="E873" s="14"/>
      <c r="F873" s="15"/>
      <c r="G873" s="15"/>
      <c r="H873" s="15"/>
      <c r="I873" s="73">
        <f t="shared" si="1"/>
        <v>0</v>
      </c>
      <c r="J873" s="14"/>
      <c r="K873" s="18"/>
      <c r="L873" s="19"/>
      <c r="M873" s="18">
        <f t="shared" si="2"/>
        <v>0</v>
      </c>
      <c r="N873" s="19"/>
      <c r="O873" s="19"/>
    </row>
    <row r="874" ht="22.5" customHeight="1">
      <c r="A874" s="13"/>
      <c r="B874" s="13"/>
      <c r="C874" s="13"/>
      <c r="D874" s="14"/>
      <c r="E874" s="14"/>
      <c r="F874" s="15"/>
      <c r="G874" s="15"/>
      <c r="H874" s="15"/>
      <c r="I874" s="73">
        <f t="shared" si="1"/>
        <v>0</v>
      </c>
      <c r="J874" s="14"/>
      <c r="K874" s="18"/>
      <c r="L874" s="19"/>
      <c r="M874" s="18">
        <f t="shared" si="2"/>
        <v>0</v>
      </c>
      <c r="N874" s="19"/>
      <c r="O874" s="19"/>
    </row>
    <row r="875" ht="22.5" customHeight="1">
      <c r="A875" s="13"/>
      <c r="B875" s="13"/>
      <c r="C875" s="13"/>
      <c r="D875" s="14"/>
      <c r="E875" s="14"/>
      <c r="F875" s="15"/>
      <c r="G875" s="15"/>
      <c r="H875" s="15"/>
      <c r="I875" s="73">
        <f t="shared" si="1"/>
        <v>0</v>
      </c>
      <c r="J875" s="14"/>
      <c r="K875" s="18"/>
      <c r="L875" s="19"/>
      <c r="M875" s="18">
        <f t="shared" si="2"/>
        <v>0</v>
      </c>
      <c r="N875" s="19"/>
      <c r="O875" s="19"/>
    </row>
    <row r="876" ht="22.5" customHeight="1">
      <c r="A876" s="13"/>
      <c r="B876" s="13"/>
      <c r="C876" s="13"/>
      <c r="D876" s="14"/>
      <c r="E876" s="14"/>
      <c r="F876" s="15"/>
      <c r="G876" s="15"/>
      <c r="H876" s="15"/>
      <c r="I876" s="73">
        <f t="shared" si="1"/>
        <v>0</v>
      </c>
      <c r="J876" s="14"/>
      <c r="K876" s="18"/>
      <c r="L876" s="19"/>
      <c r="M876" s="18">
        <f t="shared" si="2"/>
        <v>0</v>
      </c>
      <c r="N876" s="19"/>
      <c r="O876" s="19"/>
    </row>
    <row r="877" ht="22.5" customHeight="1">
      <c r="A877" s="13"/>
      <c r="B877" s="13"/>
      <c r="C877" s="13"/>
      <c r="D877" s="14"/>
      <c r="E877" s="14"/>
      <c r="F877" s="15"/>
      <c r="G877" s="15"/>
      <c r="H877" s="15"/>
      <c r="I877" s="73">
        <f t="shared" si="1"/>
        <v>0</v>
      </c>
      <c r="J877" s="14"/>
      <c r="K877" s="18"/>
      <c r="L877" s="19"/>
      <c r="M877" s="18">
        <f t="shared" si="2"/>
        <v>0</v>
      </c>
      <c r="N877" s="19"/>
      <c r="O877" s="19"/>
    </row>
    <row r="878" ht="22.5" customHeight="1">
      <c r="A878" s="13"/>
      <c r="B878" s="13"/>
      <c r="C878" s="13"/>
      <c r="D878" s="14"/>
      <c r="E878" s="14"/>
      <c r="F878" s="15"/>
      <c r="G878" s="15"/>
      <c r="H878" s="15"/>
      <c r="I878" s="73">
        <f t="shared" si="1"/>
        <v>0</v>
      </c>
      <c r="J878" s="14"/>
      <c r="K878" s="18"/>
      <c r="L878" s="19"/>
      <c r="M878" s="18">
        <f t="shared" si="2"/>
        <v>0</v>
      </c>
      <c r="N878" s="19"/>
      <c r="O878" s="19"/>
    </row>
    <row r="879" ht="22.5" customHeight="1">
      <c r="A879" s="13"/>
      <c r="B879" s="13"/>
      <c r="C879" s="13"/>
      <c r="D879" s="14"/>
      <c r="E879" s="14"/>
      <c r="F879" s="15"/>
      <c r="G879" s="15"/>
      <c r="H879" s="15"/>
      <c r="I879" s="73">
        <f t="shared" si="1"/>
        <v>0</v>
      </c>
      <c r="J879" s="14"/>
      <c r="K879" s="18"/>
      <c r="L879" s="19"/>
      <c r="M879" s="18">
        <f t="shared" si="2"/>
        <v>0</v>
      </c>
      <c r="N879" s="19"/>
      <c r="O879" s="19"/>
    </row>
    <row r="880" ht="22.5" customHeight="1">
      <c r="A880" s="13"/>
      <c r="B880" s="13"/>
      <c r="C880" s="13"/>
      <c r="D880" s="14"/>
      <c r="E880" s="14"/>
      <c r="F880" s="15"/>
      <c r="G880" s="15"/>
      <c r="H880" s="15"/>
      <c r="I880" s="73">
        <f t="shared" si="1"/>
        <v>0</v>
      </c>
      <c r="J880" s="14"/>
      <c r="K880" s="18"/>
      <c r="L880" s="19"/>
      <c r="M880" s="18">
        <f t="shared" si="2"/>
        <v>0</v>
      </c>
      <c r="N880" s="19"/>
      <c r="O880" s="19"/>
    </row>
    <row r="881" ht="22.5" customHeight="1">
      <c r="A881" s="13"/>
      <c r="B881" s="13"/>
      <c r="C881" s="13"/>
      <c r="D881" s="14"/>
      <c r="E881" s="14"/>
      <c r="F881" s="15"/>
      <c r="G881" s="15"/>
      <c r="H881" s="15"/>
      <c r="I881" s="73">
        <f t="shared" si="1"/>
        <v>0</v>
      </c>
      <c r="J881" s="14"/>
      <c r="K881" s="18"/>
      <c r="L881" s="19"/>
      <c r="M881" s="18">
        <f t="shared" si="2"/>
        <v>0</v>
      </c>
      <c r="N881" s="19"/>
      <c r="O881" s="19"/>
    </row>
    <row r="882" ht="22.5" customHeight="1">
      <c r="A882" s="13"/>
      <c r="B882" s="13"/>
      <c r="C882" s="13"/>
      <c r="D882" s="14"/>
      <c r="E882" s="14"/>
      <c r="F882" s="15"/>
      <c r="G882" s="15"/>
      <c r="H882" s="15"/>
      <c r="I882" s="73">
        <f t="shared" si="1"/>
        <v>0</v>
      </c>
      <c r="J882" s="14"/>
      <c r="K882" s="18"/>
      <c r="L882" s="19"/>
      <c r="M882" s="18">
        <f t="shared" si="2"/>
        <v>0</v>
      </c>
      <c r="N882" s="19"/>
      <c r="O882" s="19"/>
    </row>
    <row r="883" ht="22.5" customHeight="1">
      <c r="A883" s="13"/>
      <c r="B883" s="13"/>
      <c r="C883" s="13"/>
      <c r="D883" s="14"/>
      <c r="E883" s="14"/>
      <c r="F883" s="15"/>
      <c r="G883" s="15"/>
      <c r="H883" s="15"/>
      <c r="I883" s="73">
        <f t="shared" si="1"/>
        <v>0</v>
      </c>
      <c r="J883" s="14"/>
      <c r="K883" s="18"/>
      <c r="L883" s="19"/>
      <c r="M883" s="18">
        <f t="shared" si="2"/>
        <v>0</v>
      </c>
      <c r="N883" s="19"/>
      <c r="O883" s="19"/>
    </row>
    <row r="884" ht="22.5" customHeight="1">
      <c r="A884" s="13"/>
      <c r="B884" s="13"/>
      <c r="C884" s="13"/>
      <c r="D884" s="14"/>
      <c r="E884" s="14"/>
      <c r="F884" s="15"/>
      <c r="G884" s="15"/>
      <c r="H884" s="15"/>
      <c r="I884" s="73">
        <f t="shared" si="1"/>
        <v>0</v>
      </c>
      <c r="J884" s="14"/>
      <c r="K884" s="18"/>
      <c r="L884" s="19"/>
      <c r="M884" s="18">
        <f t="shared" si="2"/>
        <v>0</v>
      </c>
      <c r="N884" s="19"/>
      <c r="O884" s="19"/>
    </row>
    <row r="885" ht="22.5" customHeight="1">
      <c r="A885" s="13"/>
      <c r="B885" s="13"/>
      <c r="C885" s="13"/>
      <c r="D885" s="14"/>
      <c r="E885" s="14"/>
      <c r="F885" s="15"/>
      <c r="G885" s="15"/>
      <c r="H885" s="15"/>
      <c r="I885" s="73">
        <f t="shared" si="1"/>
        <v>0</v>
      </c>
      <c r="J885" s="14"/>
      <c r="K885" s="18"/>
      <c r="L885" s="19"/>
      <c r="M885" s="18">
        <f t="shared" si="2"/>
        <v>0</v>
      </c>
      <c r="N885" s="19"/>
      <c r="O885" s="19"/>
    </row>
    <row r="886" ht="22.5" customHeight="1">
      <c r="A886" s="13"/>
      <c r="B886" s="13"/>
      <c r="C886" s="13"/>
      <c r="D886" s="14"/>
      <c r="E886" s="14"/>
      <c r="F886" s="15"/>
      <c r="G886" s="15"/>
      <c r="H886" s="15"/>
      <c r="I886" s="73">
        <f t="shared" si="1"/>
        <v>0</v>
      </c>
      <c r="J886" s="14"/>
      <c r="K886" s="18"/>
      <c r="L886" s="19"/>
      <c r="M886" s="18">
        <f t="shared" si="2"/>
        <v>0</v>
      </c>
      <c r="N886" s="19"/>
      <c r="O886" s="19"/>
    </row>
    <row r="887" ht="22.5" customHeight="1">
      <c r="A887" s="13"/>
      <c r="B887" s="13"/>
      <c r="C887" s="13"/>
      <c r="D887" s="14"/>
      <c r="E887" s="14"/>
      <c r="F887" s="15"/>
      <c r="G887" s="15"/>
      <c r="H887" s="15"/>
      <c r="I887" s="73">
        <f t="shared" si="1"/>
        <v>0</v>
      </c>
      <c r="J887" s="14"/>
      <c r="K887" s="18"/>
      <c r="L887" s="19"/>
      <c r="M887" s="18">
        <f t="shared" si="2"/>
        <v>0</v>
      </c>
      <c r="N887" s="19"/>
      <c r="O887" s="19"/>
    </row>
    <row r="888" ht="22.5" customHeight="1">
      <c r="A888" s="13"/>
      <c r="B888" s="13"/>
      <c r="C888" s="13"/>
      <c r="D888" s="14"/>
      <c r="E888" s="14"/>
      <c r="F888" s="15"/>
      <c r="G888" s="15"/>
      <c r="H888" s="15"/>
      <c r="I888" s="73">
        <f t="shared" si="1"/>
        <v>0</v>
      </c>
      <c r="J888" s="14"/>
      <c r="K888" s="18"/>
      <c r="L888" s="19"/>
      <c r="M888" s="18">
        <f t="shared" si="2"/>
        <v>0</v>
      </c>
      <c r="N888" s="19"/>
      <c r="O888" s="19"/>
    </row>
    <row r="889" ht="22.5" customHeight="1">
      <c r="A889" s="13"/>
      <c r="B889" s="13"/>
      <c r="C889" s="13"/>
      <c r="D889" s="14"/>
      <c r="E889" s="14"/>
      <c r="F889" s="15"/>
      <c r="G889" s="15"/>
      <c r="H889" s="15"/>
      <c r="I889" s="73">
        <f t="shared" si="1"/>
        <v>0</v>
      </c>
      <c r="J889" s="14"/>
      <c r="K889" s="18"/>
      <c r="L889" s="19"/>
      <c r="M889" s="18">
        <f t="shared" si="2"/>
        <v>0</v>
      </c>
      <c r="N889" s="19"/>
      <c r="O889" s="19"/>
    </row>
    <row r="890" ht="22.5" customHeight="1">
      <c r="A890" s="13"/>
      <c r="B890" s="13"/>
      <c r="C890" s="13"/>
      <c r="D890" s="14"/>
      <c r="E890" s="14"/>
      <c r="F890" s="15"/>
      <c r="G890" s="15"/>
      <c r="H890" s="15"/>
      <c r="I890" s="73">
        <f t="shared" si="1"/>
        <v>0</v>
      </c>
      <c r="J890" s="14"/>
      <c r="K890" s="18"/>
      <c r="L890" s="19"/>
      <c r="M890" s="18">
        <f t="shared" si="2"/>
        <v>0</v>
      </c>
      <c r="N890" s="19"/>
      <c r="O890" s="19"/>
    </row>
    <row r="891" ht="22.5" customHeight="1">
      <c r="A891" s="13"/>
      <c r="B891" s="13"/>
      <c r="C891" s="13"/>
      <c r="D891" s="14"/>
      <c r="E891" s="14"/>
      <c r="F891" s="15"/>
      <c r="G891" s="15"/>
      <c r="H891" s="15"/>
      <c r="I891" s="73">
        <f t="shared" si="1"/>
        <v>0</v>
      </c>
      <c r="J891" s="14"/>
      <c r="K891" s="18"/>
      <c r="L891" s="19"/>
      <c r="M891" s="18">
        <f t="shared" si="2"/>
        <v>0</v>
      </c>
      <c r="N891" s="19"/>
      <c r="O891" s="19"/>
    </row>
    <row r="892" ht="22.5" customHeight="1">
      <c r="A892" s="13"/>
      <c r="B892" s="13"/>
      <c r="C892" s="13"/>
      <c r="D892" s="14"/>
      <c r="E892" s="14"/>
      <c r="F892" s="15"/>
      <c r="G892" s="15"/>
      <c r="H892" s="15"/>
      <c r="I892" s="73">
        <f t="shared" si="1"/>
        <v>0</v>
      </c>
      <c r="J892" s="14"/>
      <c r="K892" s="18"/>
      <c r="L892" s="19"/>
      <c r="M892" s="18">
        <f t="shared" si="2"/>
        <v>0</v>
      </c>
      <c r="N892" s="19"/>
      <c r="O892" s="19"/>
    </row>
    <row r="893" ht="22.5" customHeight="1">
      <c r="A893" s="13"/>
      <c r="B893" s="13"/>
      <c r="C893" s="13"/>
      <c r="D893" s="14"/>
      <c r="E893" s="14"/>
      <c r="F893" s="15"/>
      <c r="G893" s="15"/>
      <c r="H893" s="15"/>
      <c r="I893" s="73">
        <f t="shared" si="1"/>
        <v>0</v>
      </c>
      <c r="J893" s="14"/>
      <c r="K893" s="18"/>
      <c r="L893" s="19"/>
      <c r="M893" s="18">
        <f t="shared" si="2"/>
        <v>0</v>
      </c>
      <c r="N893" s="19"/>
      <c r="O893" s="19"/>
    </row>
    <row r="894" ht="22.5" customHeight="1">
      <c r="A894" s="13"/>
      <c r="B894" s="13"/>
      <c r="C894" s="13"/>
      <c r="D894" s="14"/>
      <c r="E894" s="14"/>
      <c r="F894" s="15"/>
      <c r="G894" s="15"/>
      <c r="H894" s="15"/>
      <c r="I894" s="73">
        <f t="shared" si="1"/>
        <v>0</v>
      </c>
      <c r="J894" s="14"/>
      <c r="K894" s="18"/>
      <c r="L894" s="19"/>
      <c r="M894" s="18">
        <f t="shared" si="2"/>
        <v>0</v>
      </c>
      <c r="N894" s="19"/>
      <c r="O894" s="19"/>
    </row>
    <row r="895" ht="22.5" customHeight="1">
      <c r="A895" s="13"/>
      <c r="B895" s="13"/>
      <c r="C895" s="13"/>
      <c r="D895" s="14"/>
      <c r="E895" s="14"/>
      <c r="F895" s="15"/>
      <c r="G895" s="15"/>
      <c r="H895" s="15"/>
      <c r="I895" s="73">
        <f t="shared" si="1"/>
        <v>0</v>
      </c>
      <c r="J895" s="14"/>
      <c r="K895" s="18"/>
      <c r="L895" s="19"/>
      <c r="M895" s="18">
        <f t="shared" si="2"/>
        <v>0</v>
      </c>
      <c r="N895" s="19"/>
      <c r="O895" s="19"/>
    </row>
    <row r="896" ht="22.5" customHeight="1">
      <c r="A896" s="13"/>
      <c r="B896" s="13"/>
      <c r="C896" s="13"/>
      <c r="D896" s="14"/>
      <c r="E896" s="14"/>
      <c r="F896" s="15"/>
      <c r="G896" s="15"/>
      <c r="H896" s="15"/>
      <c r="I896" s="73">
        <f t="shared" si="1"/>
        <v>0</v>
      </c>
      <c r="J896" s="14"/>
      <c r="K896" s="18"/>
      <c r="L896" s="19"/>
      <c r="M896" s="18">
        <f t="shared" si="2"/>
        <v>0</v>
      </c>
      <c r="N896" s="19"/>
      <c r="O896" s="19"/>
    </row>
    <row r="897" ht="22.5" customHeight="1">
      <c r="A897" s="13"/>
      <c r="B897" s="13"/>
      <c r="C897" s="13"/>
      <c r="D897" s="14"/>
      <c r="E897" s="14"/>
      <c r="F897" s="15"/>
      <c r="G897" s="15"/>
      <c r="H897" s="15"/>
      <c r="I897" s="73">
        <f t="shared" si="1"/>
        <v>0</v>
      </c>
      <c r="J897" s="14"/>
      <c r="K897" s="18"/>
      <c r="L897" s="19"/>
      <c r="M897" s="18">
        <f t="shared" si="2"/>
        <v>0</v>
      </c>
      <c r="N897" s="19"/>
      <c r="O897" s="19"/>
    </row>
    <row r="898" ht="22.5" customHeight="1">
      <c r="A898" s="13"/>
      <c r="B898" s="13"/>
      <c r="C898" s="13"/>
      <c r="D898" s="14"/>
      <c r="E898" s="14"/>
      <c r="F898" s="15"/>
      <c r="G898" s="15"/>
      <c r="H898" s="15"/>
      <c r="I898" s="73">
        <f t="shared" si="1"/>
        <v>0</v>
      </c>
      <c r="J898" s="14"/>
      <c r="K898" s="18"/>
      <c r="L898" s="19"/>
      <c r="M898" s="18">
        <f t="shared" si="2"/>
        <v>0</v>
      </c>
      <c r="N898" s="19"/>
      <c r="O898" s="19"/>
    </row>
    <row r="899" ht="22.5" customHeight="1">
      <c r="A899" s="13"/>
      <c r="B899" s="13"/>
      <c r="C899" s="13"/>
      <c r="D899" s="14"/>
      <c r="E899" s="14"/>
      <c r="F899" s="15"/>
      <c r="G899" s="15"/>
      <c r="H899" s="15"/>
      <c r="I899" s="73">
        <f t="shared" si="1"/>
        <v>0</v>
      </c>
      <c r="J899" s="14"/>
      <c r="K899" s="18"/>
      <c r="L899" s="19"/>
      <c r="M899" s="18">
        <f t="shared" si="2"/>
        <v>0</v>
      </c>
      <c r="N899" s="19"/>
      <c r="O899" s="19"/>
    </row>
    <row r="900" ht="22.5" customHeight="1">
      <c r="A900" s="13"/>
      <c r="B900" s="13"/>
      <c r="C900" s="13"/>
      <c r="D900" s="14"/>
      <c r="E900" s="14"/>
      <c r="F900" s="15"/>
      <c r="G900" s="15"/>
      <c r="H900" s="15"/>
      <c r="I900" s="73">
        <f t="shared" si="1"/>
        <v>0</v>
      </c>
      <c r="J900" s="14"/>
      <c r="K900" s="18"/>
      <c r="L900" s="19"/>
      <c r="M900" s="18">
        <f t="shared" si="2"/>
        <v>0</v>
      </c>
      <c r="N900" s="19"/>
      <c r="O900" s="19"/>
    </row>
    <row r="901" ht="22.5" customHeight="1">
      <c r="A901" s="13"/>
      <c r="B901" s="13"/>
      <c r="C901" s="13"/>
      <c r="D901" s="14"/>
      <c r="E901" s="14"/>
      <c r="F901" s="15"/>
      <c r="G901" s="15"/>
      <c r="H901" s="15"/>
      <c r="I901" s="73">
        <f t="shared" si="1"/>
        <v>0</v>
      </c>
      <c r="J901" s="14"/>
      <c r="K901" s="18"/>
      <c r="L901" s="19"/>
      <c r="M901" s="18">
        <f t="shared" si="2"/>
        <v>0</v>
      </c>
      <c r="N901" s="19"/>
      <c r="O901" s="19"/>
    </row>
    <row r="902" ht="22.5" customHeight="1">
      <c r="A902" s="13"/>
      <c r="B902" s="13"/>
      <c r="C902" s="13"/>
      <c r="D902" s="14"/>
      <c r="E902" s="14"/>
      <c r="F902" s="15"/>
      <c r="G902" s="15"/>
      <c r="H902" s="15"/>
      <c r="I902" s="73">
        <f t="shared" si="1"/>
        <v>0</v>
      </c>
      <c r="J902" s="14"/>
      <c r="K902" s="18"/>
      <c r="L902" s="19"/>
      <c r="M902" s="18">
        <f t="shared" si="2"/>
        <v>0</v>
      </c>
      <c r="N902" s="19"/>
      <c r="O902" s="19"/>
    </row>
    <row r="903" ht="22.5" customHeight="1">
      <c r="A903" s="13"/>
      <c r="B903" s="13"/>
      <c r="C903" s="13"/>
      <c r="D903" s="14"/>
      <c r="E903" s="14"/>
      <c r="F903" s="15"/>
      <c r="G903" s="15"/>
      <c r="H903" s="15"/>
      <c r="I903" s="73">
        <f t="shared" si="1"/>
        <v>0</v>
      </c>
      <c r="J903" s="14"/>
      <c r="K903" s="18"/>
      <c r="L903" s="19"/>
      <c r="M903" s="18">
        <f t="shared" si="2"/>
        <v>0</v>
      </c>
      <c r="N903" s="19"/>
      <c r="O903" s="19"/>
    </row>
    <row r="904" ht="22.5" customHeight="1">
      <c r="A904" s="13"/>
      <c r="B904" s="13"/>
      <c r="C904" s="13"/>
      <c r="D904" s="14"/>
      <c r="E904" s="14"/>
      <c r="F904" s="15"/>
      <c r="G904" s="15"/>
      <c r="H904" s="15"/>
      <c r="I904" s="73">
        <f t="shared" si="1"/>
        <v>0</v>
      </c>
      <c r="J904" s="14"/>
      <c r="K904" s="18"/>
      <c r="L904" s="19"/>
      <c r="M904" s="18">
        <f t="shared" si="2"/>
        <v>0</v>
      </c>
      <c r="N904" s="19"/>
      <c r="O904" s="19"/>
    </row>
    <row r="905" ht="22.5" customHeight="1">
      <c r="A905" s="13"/>
      <c r="B905" s="13"/>
      <c r="C905" s="13"/>
      <c r="D905" s="14"/>
      <c r="E905" s="14"/>
      <c r="F905" s="15"/>
      <c r="G905" s="15"/>
      <c r="H905" s="15"/>
      <c r="I905" s="73">
        <f t="shared" si="1"/>
        <v>0</v>
      </c>
      <c r="J905" s="14"/>
      <c r="K905" s="18"/>
      <c r="L905" s="19"/>
      <c r="M905" s="18">
        <f t="shared" si="2"/>
        <v>0</v>
      </c>
      <c r="N905" s="19"/>
      <c r="O905" s="19"/>
    </row>
    <row r="906" ht="22.5" customHeight="1">
      <c r="A906" s="13"/>
      <c r="B906" s="13"/>
      <c r="C906" s="13"/>
      <c r="D906" s="14"/>
      <c r="E906" s="14"/>
      <c r="F906" s="15"/>
      <c r="G906" s="15"/>
      <c r="H906" s="15"/>
      <c r="I906" s="73">
        <f t="shared" si="1"/>
        <v>0</v>
      </c>
      <c r="J906" s="14"/>
      <c r="K906" s="18"/>
      <c r="L906" s="19"/>
      <c r="M906" s="18">
        <f t="shared" si="2"/>
        <v>0</v>
      </c>
      <c r="N906" s="19"/>
      <c r="O906" s="19"/>
    </row>
    <row r="907" ht="22.5" customHeight="1">
      <c r="A907" s="13"/>
      <c r="B907" s="13"/>
      <c r="C907" s="13"/>
      <c r="D907" s="14"/>
      <c r="E907" s="14"/>
      <c r="F907" s="15"/>
      <c r="G907" s="15"/>
      <c r="H907" s="15"/>
      <c r="I907" s="73">
        <f t="shared" si="1"/>
        <v>0</v>
      </c>
      <c r="J907" s="14"/>
      <c r="K907" s="18"/>
      <c r="L907" s="19"/>
      <c r="M907" s="18">
        <f t="shared" si="2"/>
        <v>0</v>
      </c>
      <c r="N907" s="19"/>
      <c r="O907" s="19"/>
    </row>
    <row r="908" ht="22.5" customHeight="1">
      <c r="A908" s="13"/>
      <c r="B908" s="13"/>
      <c r="C908" s="13"/>
      <c r="D908" s="14"/>
      <c r="E908" s="14"/>
      <c r="F908" s="15"/>
      <c r="G908" s="15"/>
      <c r="H908" s="15"/>
      <c r="I908" s="73">
        <f t="shared" si="1"/>
        <v>0</v>
      </c>
      <c r="J908" s="14"/>
      <c r="K908" s="18"/>
      <c r="L908" s="19"/>
      <c r="M908" s="18">
        <f t="shared" si="2"/>
        <v>0</v>
      </c>
      <c r="N908" s="19"/>
      <c r="O908" s="19"/>
    </row>
    <row r="909" ht="22.5" customHeight="1">
      <c r="A909" s="13"/>
      <c r="B909" s="13"/>
      <c r="C909" s="13"/>
      <c r="D909" s="14"/>
      <c r="E909" s="14"/>
      <c r="F909" s="15"/>
      <c r="G909" s="15"/>
      <c r="H909" s="15"/>
      <c r="I909" s="73">
        <f t="shared" si="1"/>
        <v>0</v>
      </c>
      <c r="J909" s="14"/>
      <c r="K909" s="18"/>
      <c r="L909" s="19"/>
      <c r="M909" s="18">
        <f t="shared" si="2"/>
        <v>0</v>
      </c>
      <c r="N909" s="19"/>
      <c r="O909" s="19"/>
    </row>
    <row r="910" ht="22.5" customHeight="1">
      <c r="A910" s="13"/>
      <c r="B910" s="13"/>
      <c r="C910" s="13"/>
      <c r="D910" s="14"/>
      <c r="E910" s="14"/>
      <c r="F910" s="15"/>
      <c r="G910" s="15"/>
      <c r="H910" s="15"/>
      <c r="I910" s="73">
        <f t="shared" si="1"/>
        <v>0</v>
      </c>
      <c r="J910" s="14"/>
      <c r="K910" s="18"/>
      <c r="L910" s="19"/>
      <c r="M910" s="18">
        <f t="shared" si="2"/>
        <v>0</v>
      </c>
      <c r="N910" s="19"/>
      <c r="O910" s="19"/>
    </row>
    <row r="911" ht="22.5" customHeight="1">
      <c r="A911" s="13"/>
      <c r="B911" s="13"/>
      <c r="C911" s="13"/>
      <c r="D911" s="14"/>
      <c r="E911" s="14"/>
      <c r="F911" s="15"/>
      <c r="G911" s="15"/>
      <c r="H911" s="15"/>
      <c r="I911" s="73">
        <f t="shared" si="1"/>
        <v>0</v>
      </c>
      <c r="J911" s="14"/>
      <c r="K911" s="18"/>
      <c r="L911" s="19"/>
      <c r="M911" s="18">
        <f t="shared" si="2"/>
        <v>0</v>
      </c>
      <c r="N911" s="19"/>
      <c r="O911" s="19"/>
    </row>
    <row r="912" ht="22.5" customHeight="1">
      <c r="A912" s="13"/>
      <c r="B912" s="13"/>
      <c r="C912" s="13"/>
      <c r="D912" s="14"/>
      <c r="E912" s="14"/>
      <c r="F912" s="15"/>
      <c r="G912" s="15"/>
      <c r="H912" s="15"/>
      <c r="I912" s="73">
        <f t="shared" si="1"/>
        <v>0</v>
      </c>
      <c r="J912" s="14"/>
      <c r="K912" s="18"/>
      <c r="L912" s="19"/>
      <c r="M912" s="18">
        <f t="shared" si="2"/>
        <v>0</v>
      </c>
      <c r="N912" s="19"/>
      <c r="O912" s="19"/>
    </row>
    <row r="913" ht="22.5" customHeight="1">
      <c r="A913" s="13"/>
      <c r="B913" s="13"/>
      <c r="C913" s="13"/>
      <c r="D913" s="14"/>
      <c r="E913" s="14"/>
      <c r="F913" s="15"/>
      <c r="G913" s="15"/>
      <c r="H913" s="15"/>
      <c r="I913" s="73">
        <f t="shared" si="1"/>
        <v>0</v>
      </c>
      <c r="J913" s="14"/>
      <c r="K913" s="18"/>
      <c r="L913" s="19"/>
      <c r="M913" s="18">
        <f t="shared" si="2"/>
        <v>0</v>
      </c>
      <c r="N913" s="19"/>
      <c r="O913" s="19"/>
    </row>
    <row r="914" ht="22.5" customHeight="1">
      <c r="A914" s="13"/>
      <c r="B914" s="13"/>
      <c r="C914" s="13"/>
      <c r="D914" s="14"/>
      <c r="E914" s="14"/>
      <c r="F914" s="15"/>
      <c r="G914" s="15"/>
      <c r="H914" s="15"/>
      <c r="I914" s="73">
        <f t="shared" si="1"/>
        <v>0</v>
      </c>
      <c r="J914" s="14"/>
      <c r="K914" s="18"/>
      <c r="L914" s="19"/>
      <c r="M914" s="18">
        <f t="shared" si="2"/>
        <v>0</v>
      </c>
      <c r="N914" s="19"/>
      <c r="O914" s="19"/>
    </row>
    <row r="915" ht="22.5" customHeight="1">
      <c r="A915" s="13"/>
      <c r="B915" s="13"/>
      <c r="C915" s="13"/>
      <c r="D915" s="14"/>
      <c r="E915" s="14"/>
      <c r="F915" s="15"/>
      <c r="G915" s="15"/>
      <c r="H915" s="15"/>
      <c r="I915" s="73">
        <f t="shared" si="1"/>
        <v>0</v>
      </c>
      <c r="J915" s="14"/>
      <c r="K915" s="18"/>
      <c r="L915" s="19"/>
      <c r="M915" s="18">
        <f t="shared" si="2"/>
        <v>0</v>
      </c>
      <c r="N915" s="19"/>
      <c r="O915" s="19"/>
    </row>
    <row r="916" ht="22.5" customHeight="1">
      <c r="A916" s="13"/>
      <c r="B916" s="13"/>
      <c r="C916" s="13"/>
      <c r="D916" s="14"/>
      <c r="E916" s="14"/>
      <c r="F916" s="15"/>
      <c r="G916" s="15"/>
      <c r="H916" s="15"/>
      <c r="I916" s="73">
        <f t="shared" si="1"/>
        <v>0</v>
      </c>
      <c r="J916" s="14"/>
      <c r="K916" s="18"/>
      <c r="L916" s="19"/>
      <c r="M916" s="18">
        <f t="shared" si="2"/>
        <v>0</v>
      </c>
      <c r="N916" s="19"/>
      <c r="O916" s="19"/>
    </row>
    <row r="917" ht="22.5" customHeight="1">
      <c r="A917" s="13"/>
      <c r="B917" s="13"/>
      <c r="C917" s="13"/>
      <c r="D917" s="14"/>
      <c r="E917" s="14"/>
      <c r="F917" s="15"/>
      <c r="G917" s="15"/>
      <c r="H917" s="15"/>
      <c r="I917" s="73">
        <f t="shared" si="1"/>
        <v>0</v>
      </c>
      <c r="J917" s="14"/>
      <c r="K917" s="18"/>
      <c r="L917" s="19"/>
      <c r="M917" s="18">
        <f t="shared" si="2"/>
        <v>0</v>
      </c>
      <c r="N917" s="19"/>
      <c r="O917" s="19"/>
    </row>
    <row r="918" ht="22.5" customHeight="1">
      <c r="A918" s="13"/>
      <c r="B918" s="13"/>
      <c r="C918" s="13"/>
      <c r="D918" s="14"/>
      <c r="E918" s="14"/>
      <c r="F918" s="15"/>
      <c r="G918" s="15"/>
      <c r="H918" s="15"/>
      <c r="I918" s="73">
        <f t="shared" si="1"/>
        <v>0</v>
      </c>
      <c r="J918" s="14"/>
      <c r="K918" s="18"/>
      <c r="L918" s="19"/>
      <c r="M918" s="18">
        <f t="shared" si="2"/>
        <v>0</v>
      </c>
      <c r="N918" s="19"/>
      <c r="O918" s="19"/>
    </row>
    <row r="919" ht="22.5" customHeight="1">
      <c r="A919" s="13"/>
      <c r="B919" s="13"/>
      <c r="C919" s="13"/>
      <c r="D919" s="14"/>
      <c r="E919" s="14"/>
      <c r="F919" s="15"/>
      <c r="G919" s="15"/>
      <c r="H919" s="15"/>
      <c r="I919" s="73">
        <f t="shared" si="1"/>
        <v>0</v>
      </c>
      <c r="J919" s="14"/>
      <c r="K919" s="18"/>
      <c r="L919" s="19"/>
      <c r="M919" s="18">
        <f t="shared" si="2"/>
        <v>0</v>
      </c>
      <c r="N919" s="19"/>
      <c r="O919" s="19"/>
    </row>
    <row r="920" ht="22.5" customHeight="1">
      <c r="A920" s="13"/>
      <c r="B920" s="13"/>
      <c r="C920" s="13"/>
      <c r="D920" s="14"/>
      <c r="E920" s="14"/>
      <c r="F920" s="15"/>
      <c r="G920" s="15"/>
      <c r="H920" s="15"/>
      <c r="I920" s="73">
        <f t="shared" si="1"/>
        <v>0</v>
      </c>
      <c r="J920" s="14"/>
      <c r="K920" s="18"/>
      <c r="L920" s="19"/>
      <c r="M920" s="18">
        <f t="shared" si="2"/>
        <v>0</v>
      </c>
      <c r="N920" s="19"/>
      <c r="O920" s="19"/>
    </row>
    <row r="921" ht="22.5" customHeight="1">
      <c r="A921" s="13"/>
      <c r="B921" s="13"/>
      <c r="C921" s="13"/>
      <c r="D921" s="14"/>
      <c r="E921" s="14"/>
      <c r="F921" s="15"/>
      <c r="G921" s="15"/>
      <c r="H921" s="15"/>
      <c r="I921" s="73">
        <f t="shared" si="1"/>
        <v>0</v>
      </c>
      <c r="J921" s="14"/>
      <c r="K921" s="18"/>
      <c r="L921" s="19"/>
      <c r="M921" s="18">
        <f t="shared" si="2"/>
        <v>0</v>
      </c>
      <c r="N921" s="19"/>
      <c r="O921" s="19"/>
    </row>
    <row r="922" ht="22.5" customHeight="1">
      <c r="A922" s="13"/>
      <c r="B922" s="13"/>
      <c r="C922" s="13"/>
      <c r="D922" s="14"/>
      <c r="E922" s="14"/>
      <c r="F922" s="15"/>
      <c r="G922" s="15"/>
      <c r="H922" s="15"/>
      <c r="I922" s="73">
        <f t="shared" si="1"/>
        <v>0</v>
      </c>
      <c r="J922" s="14"/>
      <c r="K922" s="18"/>
      <c r="L922" s="19"/>
      <c r="M922" s="18">
        <f t="shared" si="2"/>
        <v>0</v>
      </c>
      <c r="N922" s="19"/>
      <c r="O922" s="19"/>
    </row>
    <row r="923" ht="22.5" customHeight="1">
      <c r="A923" s="13"/>
      <c r="B923" s="13"/>
      <c r="C923" s="13"/>
      <c r="D923" s="14"/>
      <c r="E923" s="14"/>
      <c r="F923" s="15"/>
      <c r="G923" s="15"/>
      <c r="H923" s="15"/>
      <c r="I923" s="73">
        <f t="shared" si="1"/>
        <v>0</v>
      </c>
      <c r="J923" s="14"/>
      <c r="K923" s="18"/>
      <c r="L923" s="19"/>
      <c r="M923" s="18">
        <f t="shared" si="2"/>
        <v>0</v>
      </c>
      <c r="N923" s="19"/>
      <c r="O923" s="19"/>
    </row>
    <row r="924" ht="22.5" customHeight="1">
      <c r="A924" s="13"/>
      <c r="B924" s="13"/>
      <c r="C924" s="13"/>
      <c r="D924" s="14"/>
      <c r="E924" s="14"/>
      <c r="F924" s="15"/>
      <c r="G924" s="15"/>
      <c r="H924" s="15"/>
      <c r="I924" s="73">
        <f t="shared" si="1"/>
        <v>0</v>
      </c>
      <c r="J924" s="14"/>
      <c r="K924" s="18"/>
      <c r="L924" s="19"/>
      <c r="M924" s="18">
        <f t="shared" si="2"/>
        <v>0</v>
      </c>
      <c r="N924" s="19"/>
      <c r="O924" s="19"/>
    </row>
    <row r="925" ht="22.5" customHeight="1">
      <c r="A925" s="13"/>
      <c r="B925" s="13"/>
      <c r="C925" s="13"/>
      <c r="D925" s="14"/>
      <c r="E925" s="14"/>
      <c r="F925" s="15"/>
      <c r="G925" s="15"/>
      <c r="H925" s="15"/>
      <c r="I925" s="73">
        <f t="shared" si="1"/>
        <v>0</v>
      </c>
      <c r="J925" s="14"/>
      <c r="K925" s="18"/>
      <c r="L925" s="19"/>
      <c r="M925" s="18">
        <f t="shared" si="2"/>
        <v>0</v>
      </c>
      <c r="N925" s="19"/>
      <c r="O925" s="19"/>
    </row>
    <row r="926" ht="22.5" customHeight="1">
      <c r="A926" s="13"/>
      <c r="B926" s="13"/>
      <c r="C926" s="13"/>
      <c r="D926" s="14"/>
      <c r="E926" s="14"/>
      <c r="F926" s="15"/>
      <c r="G926" s="15"/>
      <c r="H926" s="15"/>
      <c r="I926" s="73">
        <f t="shared" si="1"/>
        <v>0</v>
      </c>
      <c r="J926" s="14"/>
      <c r="K926" s="18"/>
      <c r="L926" s="19"/>
      <c r="M926" s="18">
        <f t="shared" si="2"/>
        <v>0</v>
      </c>
      <c r="N926" s="19"/>
      <c r="O926" s="19"/>
    </row>
    <row r="927" ht="22.5" customHeight="1">
      <c r="A927" s="13"/>
      <c r="B927" s="13"/>
      <c r="C927" s="13"/>
      <c r="D927" s="14"/>
      <c r="E927" s="14"/>
      <c r="F927" s="15"/>
      <c r="G927" s="15"/>
      <c r="H927" s="15"/>
      <c r="I927" s="73">
        <f t="shared" si="1"/>
        <v>0</v>
      </c>
      <c r="J927" s="14"/>
      <c r="K927" s="18"/>
      <c r="L927" s="19"/>
      <c r="M927" s="18">
        <f t="shared" si="2"/>
        <v>0</v>
      </c>
      <c r="N927" s="19"/>
      <c r="O927" s="19"/>
    </row>
    <row r="928" ht="22.5" customHeight="1">
      <c r="A928" s="13"/>
      <c r="B928" s="13"/>
      <c r="C928" s="13"/>
      <c r="D928" s="14"/>
      <c r="E928" s="14"/>
      <c r="F928" s="15"/>
      <c r="G928" s="15"/>
      <c r="H928" s="15"/>
      <c r="I928" s="73">
        <f t="shared" si="1"/>
        <v>0</v>
      </c>
      <c r="J928" s="14"/>
      <c r="K928" s="18"/>
      <c r="L928" s="19"/>
      <c r="M928" s="18">
        <f t="shared" si="2"/>
        <v>0</v>
      </c>
      <c r="N928" s="19"/>
      <c r="O928" s="19"/>
    </row>
    <row r="929" ht="22.5" customHeight="1">
      <c r="A929" s="13"/>
      <c r="B929" s="13"/>
      <c r="C929" s="13"/>
      <c r="D929" s="14"/>
      <c r="E929" s="14"/>
      <c r="F929" s="15"/>
      <c r="G929" s="15"/>
      <c r="H929" s="15"/>
      <c r="I929" s="73">
        <f t="shared" si="1"/>
        <v>0</v>
      </c>
      <c r="J929" s="14"/>
      <c r="K929" s="18"/>
      <c r="L929" s="19"/>
      <c r="M929" s="18">
        <f t="shared" si="2"/>
        <v>0</v>
      </c>
      <c r="N929" s="19"/>
      <c r="O929" s="19"/>
    </row>
    <row r="930" ht="22.5" customHeight="1">
      <c r="A930" s="13"/>
      <c r="B930" s="13"/>
      <c r="C930" s="13"/>
      <c r="D930" s="14"/>
      <c r="E930" s="14"/>
      <c r="F930" s="15"/>
      <c r="G930" s="15"/>
      <c r="H930" s="15"/>
      <c r="I930" s="73">
        <f t="shared" si="1"/>
        <v>0</v>
      </c>
      <c r="J930" s="14"/>
      <c r="K930" s="18"/>
      <c r="L930" s="19"/>
      <c r="M930" s="18">
        <f t="shared" si="2"/>
        <v>0</v>
      </c>
      <c r="N930" s="19"/>
      <c r="O930" s="19"/>
    </row>
    <row r="931" ht="22.5" customHeight="1">
      <c r="A931" s="13"/>
      <c r="B931" s="13"/>
      <c r="C931" s="13"/>
      <c r="D931" s="14"/>
      <c r="E931" s="14"/>
      <c r="F931" s="15"/>
      <c r="G931" s="15"/>
      <c r="H931" s="15"/>
      <c r="I931" s="73">
        <f t="shared" si="1"/>
        <v>0</v>
      </c>
      <c r="J931" s="14"/>
      <c r="K931" s="18"/>
      <c r="L931" s="19"/>
      <c r="M931" s="18">
        <f t="shared" si="2"/>
        <v>0</v>
      </c>
      <c r="N931" s="19"/>
      <c r="O931" s="19"/>
    </row>
    <row r="932" ht="22.5" customHeight="1">
      <c r="A932" s="13"/>
      <c r="B932" s="13"/>
      <c r="C932" s="13"/>
      <c r="D932" s="14"/>
      <c r="E932" s="14"/>
      <c r="F932" s="15"/>
      <c r="G932" s="15"/>
      <c r="H932" s="15"/>
      <c r="I932" s="73">
        <f t="shared" si="1"/>
        <v>0</v>
      </c>
      <c r="J932" s="14"/>
      <c r="K932" s="18"/>
      <c r="L932" s="19"/>
      <c r="M932" s="18">
        <f t="shared" si="2"/>
        <v>0</v>
      </c>
      <c r="N932" s="19"/>
      <c r="O932" s="19"/>
    </row>
    <row r="933" ht="22.5" customHeight="1">
      <c r="A933" s="13"/>
      <c r="B933" s="13"/>
      <c r="C933" s="13"/>
      <c r="D933" s="14"/>
      <c r="E933" s="14"/>
      <c r="F933" s="15"/>
      <c r="G933" s="15"/>
      <c r="H933" s="15"/>
      <c r="I933" s="73">
        <f t="shared" si="1"/>
        <v>0</v>
      </c>
      <c r="J933" s="14"/>
      <c r="K933" s="18"/>
      <c r="L933" s="19"/>
      <c r="M933" s="18">
        <f t="shared" si="2"/>
        <v>0</v>
      </c>
      <c r="N933" s="19"/>
      <c r="O933" s="19"/>
    </row>
    <row r="934" ht="22.5" customHeight="1">
      <c r="A934" s="13"/>
      <c r="B934" s="13"/>
      <c r="C934" s="13"/>
      <c r="D934" s="14"/>
      <c r="E934" s="14"/>
      <c r="F934" s="15"/>
      <c r="G934" s="15"/>
      <c r="H934" s="15"/>
      <c r="I934" s="73">
        <f t="shared" si="1"/>
        <v>0</v>
      </c>
      <c r="J934" s="14"/>
      <c r="K934" s="18"/>
      <c r="L934" s="19"/>
      <c r="M934" s="18">
        <f t="shared" si="2"/>
        <v>0</v>
      </c>
      <c r="N934" s="19"/>
      <c r="O934" s="19"/>
    </row>
    <row r="935" ht="22.5" customHeight="1">
      <c r="A935" s="13"/>
      <c r="B935" s="13"/>
      <c r="C935" s="13"/>
      <c r="D935" s="14"/>
      <c r="E935" s="14"/>
      <c r="F935" s="15"/>
      <c r="G935" s="15"/>
      <c r="H935" s="15"/>
      <c r="I935" s="73">
        <f t="shared" si="1"/>
        <v>0</v>
      </c>
      <c r="J935" s="14"/>
      <c r="K935" s="18"/>
      <c r="L935" s="19"/>
      <c r="M935" s="18">
        <f t="shared" si="2"/>
        <v>0</v>
      </c>
      <c r="N935" s="19"/>
      <c r="O935" s="19"/>
    </row>
    <row r="936" ht="22.5" customHeight="1">
      <c r="A936" s="13"/>
      <c r="B936" s="13"/>
      <c r="C936" s="13"/>
      <c r="D936" s="14"/>
      <c r="E936" s="14"/>
      <c r="F936" s="15"/>
      <c r="G936" s="15"/>
      <c r="H936" s="15"/>
      <c r="I936" s="73">
        <f t="shared" si="1"/>
        <v>0</v>
      </c>
      <c r="J936" s="14"/>
      <c r="K936" s="18"/>
      <c r="L936" s="19"/>
      <c r="M936" s="18">
        <f t="shared" si="2"/>
        <v>0</v>
      </c>
      <c r="N936" s="19"/>
      <c r="O936" s="19"/>
    </row>
    <row r="937" ht="22.5" customHeight="1">
      <c r="A937" s="13"/>
      <c r="B937" s="13"/>
      <c r="C937" s="13"/>
      <c r="D937" s="14"/>
      <c r="E937" s="14"/>
      <c r="F937" s="15"/>
      <c r="G937" s="15"/>
      <c r="H937" s="15"/>
      <c r="I937" s="73">
        <f t="shared" si="1"/>
        <v>0</v>
      </c>
      <c r="J937" s="14"/>
      <c r="K937" s="18"/>
      <c r="L937" s="19"/>
      <c r="M937" s="18">
        <f t="shared" si="2"/>
        <v>0</v>
      </c>
      <c r="N937" s="19"/>
      <c r="O937" s="19"/>
    </row>
    <row r="938" ht="22.5" customHeight="1">
      <c r="A938" s="13"/>
      <c r="B938" s="13"/>
      <c r="C938" s="13"/>
      <c r="D938" s="14"/>
      <c r="E938" s="14"/>
      <c r="F938" s="15"/>
      <c r="G938" s="15"/>
      <c r="H938" s="15"/>
      <c r="I938" s="73">
        <f t="shared" si="1"/>
        <v>0</v>
      </c>
      <c r="J938" s="14"/>
      <c r="K938" s="18"/>
      <c r="L938" s="19"/>
      <c r="M938" s="18">
        <f t="shared" si="2"/>
        <v>0</v>
      </c>
      <c r="N938" s="19"/>
      <c r="O938" s="19"/>
    </row>
    <row r="939" ht="22.5" customHeight="1">
      <c r="A939" s="13"/>
      <c r="B939" s="13"/>
      <c r="C939" s="13"/>
      <c r="D939" s="14"/>
      <c r="E939" s="14"/>
      <c r="F939" s="15"/>
      <c r="G939" s="15"/>
      <c r="H939" s="15"/>
      <c r="I939" s="73">
        <f t="shared" si="1"/>
        <v>0</v>
      </c>
      <c r="J939" s="14"/>
      <c r="K939" s="18"/>
      <c r="L939" s="19"/>
      <c r="M939" s="18">
        <f t="shared" si="2"/>
        <v>0</v>
      </c>
      <c r="N939" s="19"/>
      <c r="O939" s="19"/>
    </row>
    <row r="940" ht="22.5" customHeight="1">
      <c r="A940" s="13"/>
      <c r="B940" s="13"/>
      <c r="C940" s="13"/>
      <c r="D940" s="14"/>
      <c r="E940" s="14"/>
      <c r="F940" s="15"/>
      <c r="G940" s="15"/>
      <c r="H940" s="15"/>
      <c r="I940" s="73">
        <f t="shared" si="1"/>
        <v>0</v>
      </c>
      <c r="J940" s="14"/>
      <c r="K940" s="18"/>
      <c r="L940" s="19"/>
      <c r="M940" s="18">
        <f t="shared" si="2"/>
        <v>0</v>
      </c>
      <c r="N940" s="19"/>
      <c r="O940" s="19"/>
    </row>
    <row r="941" ht="22.5" customHeight="1">
      <c r="A941" s="13"/>
      <c r="B941" s="13"/>
      <c r="C941" s="13"/>
      <c r="D941" s="14"/>
      <c r="E941" s="14"/>
      <c r="F941" s="15"/>
      <c r="G941" s="15"/>
      <c r="H941" s="15"/>
      <c r="I941" s="73">
        <f t="shared" si="1"/>
        <v>0</v>
      </c>
      <c r="J941" s="14"/>
      <c r="K941" s="18"/>
      <c r="L941" s="19"/>
      <c r="M941" s="18">
        <f t="shared" si="2"/>
        <v>0</v>
      </c>
      <c r="N941" s="19"/>
      <c r="O941" s="19"/>
    </row>
    <row r="942" ht="22.5" customHeight="1">
      <c r="A942" s="13"/>
      <c r="B942" s="13"/>
      <c r="C942" s="13"/>
      <c r="D942" s="14"/>
      <c r="E942" s="14"/>
      <c r="F942" s="15"/>
      <c r="G942" s="15"/>
      <c r="H942" s="15"/>
      <c r="I942" s="73">
        <f t="shared" si="1"/>
        <v>0</v>
      </c>
      <c r="J942" s="14"/>
      <c r="K942" s="18"/>
      <c r="L942" s="19"/>
      <c r="M942" s="18">
        <f t="shared" si="2"/>
        <v>0</v>
      </c>
      <c r="N942" s="19"/>
      <c r="O942" s="19"/>
    </row>
    <row r="943" ht="22.5" customHeight="1">
      <c r="A943" s="13"/>
      <c r="B943" s="13"/>
      <c r="C943" s="13"/>
      <c r="D943" s="14"/>
      <c r="E943" s="14"/>
      <c r="F943" s="15"/>
      <c r="G943" s="15"/>
      <c r="H943" s="15"/>
      <c r="I943" s="73">
        <f t="shared" si="1"/>
        <v>0</v>
      </c>
      <c r="J943" s="14"/>
      <c r="K943" s="18"/>
      <c r="L943" s="19"/>
      <c r="M943" s="18">
        <f t="shared" si="2"/>
        <v>0</v>
      </c>
      <c r="N943" s="19"/>
      <c r="O943" s="19"/>
    </row>
    <row r="944" ht="22.5" customHeight="1">
      <c r="A944" s="13"/>
      <c r="B944" s="13"/>
      <c r="C944" s="13"/>
      <c r="D944" s="14"/>
      <c r="E944" s="14"/>
      <c r="F944" s="15"/>
      <c r="G944" s="15"/>
      <c r="H944" s="15"/>
      <c r="I944" s="73">
        <f t="shared" si="1"/>
        <v>0</v>
      </c>
      <c r="J944" s="14"/>
      <c r="K944" s="18"/>
      <c r="L944" s="19"/>
      <c r="M944" s="18">
        <f t="shared" si="2"/>
        <v>0</v>
      </c>
      <c r="N944" s="19"/>
      <c r="O944" s="19"/>
    </row>
    <row r="945" ht="22.5" customHeight="1">
      <c r="A945" s="13"/>
      <c r="B945" s="13"/>
      <c r="C945" s="13"/>
      <c r="D945" s="14"/>
      <c r="E945" s="14"/>
      <c r="F945" s="15"/>
      <c r="G945" s="15"/>
      <c r="H945" s="15"/>
      <c r="I945" s="73">
        <f t="shared" si="1"/>
        <v>0</v>
      </c>
      <c r="J945" s="14"/>
      <c r="K945" s="18"/>
      <c r="L945" s="19"/>
      <c r="M945" s="18">
        <f t="shared" si="2"/>
        <v>0</v>
      </c>
      <c r="N945" s="19"/>
      <c r="O945" s="19"/>
    </row>
    <row r="946" ht="22.5" customHeight="1">
      <c r="A946" s="13"/>
      <c r="B946" s="13"/>
      <c r="C946" s="13"/>
      <c r="D946" s="14"/>
      <c r="E946" s="14"/>
      <c r="F946" s="15"/>
      <c r="G946" s="15"/>
      <c r="H946" s="15"/>
      <c r="I946" s="73">
        <f t="shared" si="1"/>
        <v>0</v>
      </c>
      <c r="J946" s="14"/>
      <c r="K946" s="18"/>
      <c r="L946" s="19"/>
      <c r="M946" s="18">
        <f t="shared" si="2"/>
        <v>0</v>
      </c>
      <c r="N946" s="19"/>
      <c r="O946" s="19"/>
    </row>
    <row r="947" ht="22.5" customHeight="1">
      <c r="A947" s="13"/>
      <c r="B947" s="13"/>
      <c r="C947" s="13"/>
      <c r="D947" s="14"/>
      <c r="E947" s="14"/>
      <c r="F947" s="15"/>
      <c r="G947" s="15"/>
      <c r="H947" s="15"/>
      <c r="I947" s="73">
        <f t="shared" si="1"/>
        <v>0</v>
      </c>
      <c r="J947" s="14"/>
      <c r="K947" s="18"/>
      <c r="L947" s="19"/>
      <c r="M947" s="18">
        <f t="shared" si="2"/>
        <v>0</v>
      </c>
      <c r="N947" s="19"/>
      <c r="O947" s="19"/>
    </row>
    <row r="948" ht="22.5" customHeight="1">
      <c r="A948" s="13"/>
      <c r="B948" s="13"/>
      <c r="C948" s="13"/>
      <c r="D948" s="14"/>
      <c r="E948" s="14"/>
      <c r="F948" s="15"/>
      <c r="G948" s="15"/>
      <c r="H948" s="15"/>
      <c r="I948" s="73">
        <f t="shared" si="1"/>
        <v>0</v>
      </c>
      <c r="J948" s="14"/>
      <c r="K948" s="18"/>
      <c r="L948" s="19"/>
      <c r="M948" s="18">
        <f t="shared" si="2"/>
        <v>0</v>
      </c>
      <c r="N948" s="19"/>
      <c r="O948" s="19"/>
    </row>
    <row r="949" ht="22.5" customHeight="1">
      <c r="A949" s="13"/>
      <c r="B949" s="13"/>
      <c r="C949" s="13"/>
      <c r="D949" s="14"/>
      <c r="E949" s="14"/>
      <c r="F949" s="15"/>
      <c r="G949" s="15"/>
      <c r="H949" s="15"/>
      <c r="I949" s="73">
        <f t="shared" si="1"/>
        <v>0</v>
      </c>
      <c r="J949" s="14"/>
      <c r="K949" s="18"/>
      <c r="L949" s="19"/>
      <c r="M949" s="18">
        <f t="shared" si="2"/>
        <v>0</v>
      </c>
      <c r="N949" s="19"/>
      <c r="O949" s="19"/>
    </row>
    <row r="950" ht="22.5" customHeight="1">
      <c r="A950" s="13"/>
      <c r="B950" s="13"/>
      <c r="C950" s="13"/>
      <c r="D950" s="14"/>
      <c r="E950" s="14"/>
      <c r="F950" s="15"/>
      <c r="G950" s="15"/>
      <c r="H950" s="15"/>
      <c r="I950" s="73">
        <f t="shared" si="1"/>
        <v>0</v>
      </c>
      <c r="J950" s="14"/>
      <c r="K950" s="18"/>
      <c r="L950" s="19"/>
      <c r="M950" s="18">
        <f t="shared" si="2"/>
        <v>0</v>
      </c>
      <c r="N950" s="19"/>
      <c r="O950" s="19"/>
    </row>
    <row r="951" ht="22.5" customHeight="1">
      <c r="A951" s="13"/>
      <c r="B951" s="13"/>
      <c r="C951" s="13"/>
      <c r="D951" s="14"/>
      <c r="E951" s="14"/>
      <c r="F951" s="15"/>
      <c r="G951" s="15"/>
      <c r="H951" s="15"/>
      <c r="I951" s="73">
        <f t="shared" si="1"/>
        <v>0</v>
      </c>
      <c r="J951" s="14"/>
      <c r="K951" s="18"/>
      <c r="L951" s="19"/>
      <c r="M951" s="18">
        <f t="shared" si="2"/>
        <v>0</v>
      </c>
      <c r="N951" s="19"/>
      <c r="O951" s="19"/>
    </row>
    <row r="952" ht="22.5" customHeight="1">
      <c r="A952" s="13"/>
      <c r="B952" s="13"/>
      <c r="C952" s="13"/>
      <c r="D952" s="14"/>
      <c r="E952" s="14"/>
      <c r="F952" s="15"/>
      <c r="G952" s="15"/>
      <c r="H952" s="15"/>
      <c r="I952" s="73">
        <f t="shared" si="1"/>
        <v>0</v>
      </c>
      <c r="J952" s="14"/>
      <c r="K952" s="18"/>
      <c r="L952" s="19"/>
      <c r="M952" s="18">
        <f t="shared" si="2"/>
        <v>0</v>
      </c>
      <c r="N952" s="19"/>
      <c r="O952" s="19"/>
    </row>
    <row r="953" ht="22.5" customHeight="1">
      <c r="A953" s="13"/>
      <c r="B953" s="13"/>
      <c r="C953" s="13"/>
      <c r="D953" s="14"/>
      <c r="E953" s="14"/>
      <c r="F953" s="15"/>
      <c r="G953" s="15"/>
      <c r="H953" s="15"/>
      <c r="I953" s="73">
        <f t="shared" si="1"/>
        <v>0</v>
      </c>
      <c r="J953" s="14"/>
      <c r="K953" s="18"/>
      <c r="L953" s="19"/>
      <c r="M953" s="18">
        <f t="shared" si="2"/>
        <v>0</v>
      </c>
      <c r="N953" s="19"/>
      <c r="O953" s="19"/>
    </row>
    <row r="954" ht="22.5" customHeight="1">
      <c r="A954" s="13"/>
      <c r="B954" s="13"/>
      <c r="C954" s="13"/>
      <c r="D954" s="14"/>
      <c r="E954" s="14"/>
      <c r="F954" s="15"/>
      <c r="G954" s="15"/>
      <c r="H954" s="15"/>
      <c r="I954" s="73">
        <f t="shared" si="1"/>
        <v>0</v>
      </c>
      <c r="J954" s="14"/>
      <c r="K954" s="18"/>
      <c r="L954" s="19"/>
      <c r="M954" s="18">
        <f t="shared" si="2"/>
        <v>0</v>
      </c>
      <c r="N954" s="19"/>
      <c r="O954" s="19"/>
    </row>
    <row r="955" ht="22.5" customHeight="1">
      <c r="A955" s="13"/>
      <c r="B955" s="13"/>
      <c r="C955" s="13"/>
      <c r="D955" s="14"/>
      <c r="E955" s="14"/>
      <c r="F955" s="15"/>
      <c r="G955" s="15"/>
      <c r="H955" s="15"/>
      <c r="I955" s="73">
        <f t="shared" si="1"/>
        <v>0</v>
      </c>
      <c r="J955" s="14"/>
      <c r="K955" s="18"/>
      <c r="L955" s="19"/>
      <c r="M955" s="18">
        <f t="shared" si="2"/>
        <v>0</v>
      </c>
      <c r="N955" s="19"/>
      <c r="O955" s="19"/>
    </row>
    <row r="956" ht="22.5" customHeight="1">
      <c r="A956" s="13"/>
      <c r="B956" s="13"/>
      <c r="C956" s="13"/>
      <c r="D956" s="14"/>
      <c r="E956" s="14"/>
      <c r="F956" s="15"/>
      <c r="G956" s="15"/>
      <c r="H956" s="15"/>
      <c r="I956" s="73">
        <f t="shared" si="1"/>
        <v>0</v>
      </c>
      <c r="J956" s="14"/>
      <c r="K956" s="18"/>
      <c r="L956" s="19"/>
      <c r="M956" s="18">
        <f t="shared" si="2"/>
        <v>0</v>
      </c>
      <c r="N956" s="19"/>
      <c r="O956" s="19"/>
    </row>
    <row r="957" ht="22.5" customHeight="1">
      <c r="A957" s="13"/>
      <c r="B957" s="13"/>
      <c r="C957" s="13"/>
      <c r="D957" s="14"/>
      <c r="E957" s="14"/>
      <c r="F957" s="15"/>
      <c r="G957" s="15"/>
      <c r="H957" s="15"/>
      <c r="I957" s="73">
        <f t="shared" si="1"/>
        <v>0</v>
      </c>
      <c r="J957" s="14"/>
      <c r="K957" s="18"/>
      <c r="L957" s="19"/>
      <c r="M957" s="18">
        <f t="shared" si="2"/>
        <v>0</v>
      </c>
      <c r="N957" s="19"/>
      <c r="O957" s="19"/>
    </row>
    <row r="958" ht="22.5" customHeight="1">
      <c r="A958" s="13"/>
      <c r="B958" s="13"/>
      <c r="C958" s="13"/>
      <c r="D958" s="14"/>
      <c r="E958" s="14"/>
      <c r="F958" s="15"/>
      <c r="G958" s="15"/>
      <c r="H958" s="15"/>
      <c r="I958" s="73">
        <f t="shared" si="1"/>
        <v>0</v>
      </c>
      <c r="J958" s="14"/>
      <c r="K958" s="18"/>
      <c r="L958" s="19"/>
      <c r="M958" s="18">
        <f t="shared" si="2"/>
        <v>0</v>
      </c>
      <c r="N958" s="19"/>
      <c r="O958" s="19"/>
    </row>
    <row r="959" ht="22.5" customHeight="1">
      <c r="A959" s="13"/>
      <c r="B959" s="13"/>
      <c r="C959" s="13"/>
      <c r="D959" s="14"/>
      <c r="E959" s="14"/>
      <c r="F959" s="15"/>
      <c r="G959" s="15"/>
      <c r="H959" s="15"/>
      <c r="I959" s="73">
        <f t="shared" si="1"/>
        <v>0</v>
      </c>
      <c r="J959" s="14"/>
      <c r="K959" s="18"/>
      <c r="L959" s="19"/>
      <c r="M959" s="18">
        <f t="shared" si="2"/>
        <v>0</v>
      </c>
      <c r="N959" s="19"/>
      <c r="O959" s="19"/>
    </row>
    <row r="960" ht="22.5" customHeight="1">
      <c r="A960" s="13"/>
      <c r="B960" s="13"/>
      <c r="C960" s="13"/>
      <c r="D960" s="14"/>
      <c r="E960" s="14"/>
      <c r="F960" s="15"/>
      <c r="G960" s="15"/>
      <c r="H960" s="15"/>
      <c r="I960" s="73">
        <f t="shared" si="1"/>
        <v>0</v>
      </c>
      <c r="J960" s="14"/>
      <c r="K960" s="18"/>
      <c r="L960" s="19"/>
      <c r="M960" s="18">
        <f t="shared" si="2"/>
        <v>0</v>
      </c>
      <c r="N960" s="19"/>
      <c r="O960" s="19"/>
    </row>
    <row r="961" ht="22.5" customHeight="1">
      <c r="A961" s="13"/>
      <c r="B961" s="13"/>
      <c r="C961" s="13"/>
      <c r="D961" s="14"/>
      <c r="E961" s="14"/>
      <c r="F961" s="15"/>
      <c r="G961" s="15"/>
      <c r="H961" s="15"/>
      <c r="I961" s="73">
        <f t="shared" si="1"/>
        <v>0</v>
      </c>
      <c r="J961" s="14"/>
      <c r="K961" s="18"/>
      <c r="L961" s="19"/>
      <c r="M961" s="18">
        <f t="shared" si="2"/>
        <v>0</v>
      </c>
      <c r="N961" s="19"/>
      <c r="O961" s="19"/>
    </row>
    <row r="962" ht="22.5" customHeight="1">
      <c r="A962" s="13"/>
      <c r="B962" s="13"/>
      <c r="C962" s="13"/>
      <c r="D962" s="14"/>
      <c r="E962" s="14"/>
      <c r="F962" s="15"/>
      <c r="G962" s="15"/>
      <c r="H962" s="15"/>
      <c r="I962" s="73">
        <f t="shared" si="1"/>
        <v>0</v>
      </c>
      <c r="J962" s="14"/>
      <c r="K962" s="18"/>
      <c r="L962" s="19"/>
      <c r="M962" s="18">
        <f t="shared" si="2"/>
        <v>0</v>
      </c>
      <c r="N962" s="19"/>
      <c r="O962" s="19"/>
    </row>
    <row r="963" ht="22.5" customHeight="1">
      <c r="A963" s="13"/>
      <c r="B963" s="13"/>
      <c r="C963" s="13"/>
      <c r="D963" s="14"/>
      <c r="E963" s="14"/>
      <c r="F963" s="15"/>
      <c r="G963" s="15"/>
      <c r="H963" s="15"/>
      <c r="I963" s="73">
        <f t="shared" si="1"/>
        <v>0</v>
      </c>
      <c r="J963" s="14"/>
      <c r="K963" s="18"/>
      <c r="L963" s="19"/>
      <c r="M963" s="18">
        <f t="shared" si="2"/>
        <v>0</v>
      </c>
      <c r="N963" s="19"/>
      <c r="O963" s="19"/>
    </row>
    <row r="964" ht="22.5" customHeight="1">
      <c r="A964" s="13"/>
      <c r="B964" s="13"/>
      <c r="C964" s="13"/>
      <c r="D964" s="14"/>
      <c r="E964" s="14"/>
      <c r="F964" s="15"/>
      <c r="G964" s="15"/>
      <c r="H964" s="15"/>
      <c r="I964" s="73">
        <f t="shared" si="1"/>
        <v>0</v>
      </c>
      <c r="J964" s="14"/>
      <c r="K964" s="18"/>
      <c r="L964" s="19"/>
      <c r="M964" s="18">
        <f t="shared" si="2"/>
        <v>0</v>
      </c>
      <c r="N964" s="19"/>
      <c r="O964" s="19"/>
    </row>
    <row r="965" ht="22.5" customHeight="1">
      <c r="A965" s="13"/>
      <c r="B965" s="13"/>
      <c r="C965" s="13"/>
      <c r="D965" s="14"/>
      <c r="E965" s="14"/>
      <c r="F965" s="15"/>
      <c r="G965" s="15"/>
      <c r="H965" s="15"/>
      <c r="I965" s="73">
        <f t="shared" si="1"/>
        <v>0</v>
      </c>
      <c r="J965" s="14"/>
      <c r="K965" s="18"/>
      <c r="L965" s="19"/>
      <c r="M965" s="18">
        <f t="shared" si="2"/>
        <v>0</v>
      </c>
      <c r="N965" s="19"/>
      <c r="O965" s="19"/>
    </row>
    <row r="966" ht="22.5" customHeight="1">
      <c r="A966" s="13"/>
      <c r="B966" s="13"/>
      <c r="C966" s="13"/>
      <c r="D966" s="14"/>
      <c r="E966" s="14"/>
      <c r="F966" s="15"/>
      <c r="G966" s="15"/>
      <c r="H966" s="15"/>
      <c r="I966" s="73">
        <f t="shared" si="1"/>
        <v>0</v>
      </c>
      <c r="J966" s="14"/>
      <c r="K966" s="18"/>
      <c r="L966" s="19"/>
      <c r="M966" s="18">
        <f t="shared" si="2"/>
        <v>0</v>
      </c>
      <c r="N966" s="19"/>
      <c r="O966" s="19"/>
    </row>
    <row r="967" ht="22.5" customHeight="1">
      <c r="A967" s="13"/>
      <c r="B967" s="13"/>
      <c r="C967" s="13"/>
      <c r="D967" s="14"/>
      <c r="E967" s="14"/>
      <c r="F967" s="15"/>
      <c r="G967" s="15"/>
      <c r="H967" s="15"/>
      <c r="I967" s="73">
        <f t="shared" si="1"/>
        <v>0</v>
      </c>
      <c r="J967" s="14"/>
      <c r="K967" s="18"/>
      <c r="L967" s="19"/>
      <c r="M967" s="18">
        <f t="shared" si="2"/>
        <v>0</v>
      </c>
      <c r="N967" s="19"/>
      <c r="O967" s="19"/>
    </row>
    <row r="968" ht="22.5" customHeight="1">
      <c r="A968" s="13"/>
      <c r="B968" s="13"/>
      <c r="C968" s="13"/>
      <c r="D968" s="14"/>
      <c r="E968" s="14"/>
      <c r="F968" s="15"/>
      <c r="G968" s="15"/>
      <c r="H968" s="15"/>
      <c r="I968" s="73">
        <f t="shared" si="1"/>
        <v>0</v>
      </c>
      <c r="J968" s="14"/>
      <c r="K968" s="18"/>
      <c r="L968" s="19"/>
      <c r="M968" s="18">
        <f t="shared" si="2"/>
        <v>0</v>
      </c>
      <c r="N968" s="19"/>
      <c r="O968" s="19"/>
    </row>
    <row r="969" ht="22.5" customHeight="1">
      <c r="A969" s="13"/>
      <c r="B969" s="13"/>
      <c r="C969" s="13"/>
      <c r="D969" s="14"/>
      <c r="E969" s="14"/>
      <c r="F969" s="15"/>
      <c r="G969" s="15"/>
      <c r="H969" s="15"/>
      <c r="I969" s="73">
        <f t="shared" si="1"/>
        <v>0</v>
      </c>
      <c r="J969" s="14"/>
      <c r="K969" s="18"/>
      <c r="L969" s="19"/>
      <c r="M969" s="18">
        <f t="shared" si="2"/>
        <v>0</v>
      </c>
      <c r="N969" s="19"/>
      <c r="O969" s="19"/>
    </row>
    <row r="970" ht="22.5" customHeight="1">
      <c r="A970" s="13"/>
      <c r="B970" s="13"/>
      <c r="C970" s="13"/>
      <c r="D970" s="14"/>
      <c r="E970" s="14"/>
      <c r="F970" s="15"/>
      <c r="G970" s="15"/>
      <c r="H970" s="15"/>
      <c r="I970" s="73">
        <f t="shared" si="1"/>
        <v>0</v>
      </c>
      <c r="J970" s="14"/>
      <c r="K970" s="18"/>
      <c r="L970" s="19"/>
      <c r="M970" s="18">
        <f t="shared" si="2"/>
        <v>0</v>
      </c>
      <c r="N970" s="19"/>
      <c r="O970" s="19"/>
    </row>
    <row r="971" ht="22.5" customHeight="1">
      <c r="A971" s="13"/>
      <c r="B971" s="13"/>
      <c r="C971" s="13"/>
      <c r="D971" s="14"/>
      <c r="E971" s="14"/>
      <c r="F971" s="15"/>
      <c r="G971" s="15"/>
      <c r="H971" s="15"/>
      <c r="I971" s="73">
        <f t="shared" si="1"/>
        <v>0</v>
      </c>
      <c r="J971" s="14"/>
      <c r="K971" s="18"/>
      <c r="L971" s="19"/>
      <c r="M971" s="18">
        <f t="shared" si="2"/>
        <v>0</v>
      </c>
      <c r="N971" s="19"/>
      <c r="O971" s="19"/>
    </row>
    <row r="972" ht="22.5" customHeight="1">
      <c r="A972" s="13"/>
      <c r="B972" s="13"/>
      <c r="C972" s="13"/>
      <c r="D972" s="14"/>
      <c r="E972" s="14"/>
      <c r="F972" s="15"/>
      <c r="G972" s="15"/>
      <c r="H972" s="15"/>
      <c r="I972" s="73">
        <f t="shared" si="1"/>
        <v>0</v>
      </c>
      <c r="J972" s="14"/>
      <c r="K972" s="18"/>
      <c r="L972" s="19"/>
      <c r="M972" s="18">
        <f t="shared" si="2"/>
        <v>0</v>
      </c>
      <c r="N972" s="19"/>
      <c r="O972" s="19"/>
    </row>
    <row r="973" ht="22.5" customHeight="1">
      <c r="A973" s="13"/>
      <c r="B973" s="13"/>
      <c r="C973" s="13"/>
      <c r="D973" s="14"/>
      <c r="E973" s="14"/>
      <c r="F973" s="15"/>
      <c r="G973" s="15"/>
      <c r="H973" s="15"/>
      <c r="I973" s="73">
        <f t="shared" si="1"/>
        <v>0</v>
      </c>
      <c r="J973" s="14"/>
      <c r="K973" s="18"/>
      <c r="L973" s="19"/>
      <c r="M973" s="18">
        <f t="shared" si="2"/>
        <v>0</v>
      </c>
      <c r="N973" s="19"/>
      <c r="O973" s="19"/>
    </row>
    <row r="974" ht="22.5" customHeight="1">
      <c r="A974" s="13"/>
      <c r="B974" s="13"/>
      <c r="C974" s="13"/>
      <c r="D974" s="14"/>
      <c r="E974" s="14"/>
      <c r="F974" s="15"/>
      <c r="G974" s="15"/>
      <c r="H974" s="15"/>
      <c r="I974" s="73">
        <f t="shared" si="1"/>
        <v>0</v>
      </c>
      <c r="J974" s="14"/>
      <c r="K974" s="18"/>
      <c r="L974" s="19"/>
      <c r="M974" s="18">
        <f t="shared" si="2"/>
        <v>0</v>
      </c>
      <c r="N974" s="19"/>
      <c r="O974" s="19"/>
    </row>
    <row r="975" ht="22.5" customHeight="1">
      <c r="A975" s="13"/>
      <c r="B975" s="13"/>
      <c r="C975" s="13"/>
      <c r="D975" s="14"/>
      <c r="E975" s="14"/>
      <c r="F975" s="15"/>
      <c r="G975" s="15"/>
      <c r="H975" s="15"/>
      <c r="I975" s="73">
        <f t="shared" si="1"/>
        <v>0</v>
      </c>
      <c r="J975" s="14"/>
      <c r="K975" s="18"/>
      <c r="L975" s="19"/>
      <c r="M975" s="18">
        <f t="shared" si="2"/>
        <v>0</v>
      </c>
      <c r="N975" s="19"/>
      <c r="O975" s="19"/>
    </row>
    <row r="976" ht="22.5" customHeight="1">
      <c r="A976" s="13"/>
      <c r="B976" s="13"/>
      <c r="C976" s="13"/>
      <c r="D976" s="14"/>
      <c r="E976" s="14"/>
      <c r="F976" s="15"/>
      <c r="G976" s="15"/>
      <c r="H976" s="15"/>
      <c r="I976" s="73">
        <f t="shared" si="1"/>
        <v>0</v>
      </c>
      <c r="J976" s="14"/>
      <c r="K976" s="18"/>
      <c r="L976" s="19"/>
      <c r="M976" s="18">
        <f t="shared" si="2"/>
        <v>0</v>
      </c>
      <c r="N976" s="19"/>
      <c r="O976" s="19"/>
    </row>
    <row r="977" ht="22.5" customHeight="1">
      <c r="A977" s="13"/>
      <c r="B977" s="13"/>
      <c r="C977" s="13"/>
      <c r="D977" s="14"/>
      <c r="E977" s="14"/>
      <c r="F977" s="15"/>
      <c r="G977" s="15"/>
      <c r="H977" s="15"/>
      <c r="I977" s="73">
        <f t="shared" si="1"/>
        <v>0</v>
      </c>
      <c r="J977" s="14"/>
      <c r="K977" s="18"/>
      <c r="L977" s="19"/>
      <c r="M977" s="18">
        <f t="shared" si="2"/>
        <v>0</v>
      </c>
      <c r="N977" s="19"/>
      <c r="O977" s="19"/>
    </row>
    <row r="978" ht="22.5" customHeight="1">
      <c r="A978" s="13"/>
      <c r="B978" s="13"/>
      <c r="C978" s="13"/>
      <c r="D978" s="14"/>
      <c r="E978" s="14"/>
      <c r="F978" s="15"/>
      <c r="G978" s="15"/>
      <c r="H978" s="15"/>
      <c r="I978" s="73">
        <f t="shared" si="1"/>
        <v>0</v>
      </c>
      <c r="J978" s="14"/>
      <c r="K978" s="18"/>
      <c r="L978" s="19"/>
      <c r="M978" s="18">
        <f t="shared" si="2"/>
        <v>0</v>
      </c>
      <c r="N978" s="19"/>
      <c r="O978" s="19"/>
    </row>
    <row r="979" ht="22.5" customHeight="1">
      <c r="A979" s="13"/>
      <c r="B979" s="13"/>
      <c r="C979" s="13"/>
      <c r="D979" s="14"/>
      <c r="E979" s="14"/>
      <c r="F979" s="15"/>
      <c r="G979" s="15"/>
      <c r="H979" s="15"/>
      <c r="I979" s="73">
        <f t="shared" si="1"/>
        <v>0</v>
      </c>
      <c r="J979" s="14"/>
      <c r="K979" s="18"/>
      <c r="L979" s="19"/>
      <c r="M979" s="18">
        <f t="shared" si="2"/>
        <v>0</v>
      </c>
      <c r="N979" s="19"/>
      <c r="O979" s="19"/>
    </row>
    <row r="980" ht="22.5" customHeight="1">
      <c r="A980" s="13"/>
      <c r="B980" s="13"/>
      <c r="C980" s="13"/>
      <c r="D980" s="14"/>
      <c r="E980" s="14"/>
      <c r="F980" s="15"/>
      <c r="G980" s="15"/>
      <c r="H980" s="15"/>
      <c r="I980" s="73">
        <f t="shared" si="1"/>
        <v>0</v>
      </c>
      <c r="J980" s="14"/>
      <c r="K980" s="18"/>
      <c r="L980" s="19"/>
      <c r="M980" s="18">
        <f t="shared" si="2"/>
        <v>0</v>
      </c>
      <c r="N980" s="19"/>
      <c r="O980" s="19"/>
    </row>
    <row r="981" ht="22.5" customHeight="1">
      <c r="A981" s="13"/>
      <c r="B981" s="13"/>
      <c r="C981" s="13"/>
      <c r="D981" s="14"/>
      <c r="E981" s="14"/>
      <c r="F981" s="15"/>
      <c r="G981" s="15"/>
      <c r="H981" s="15"/>
      <c r="I981" s="73">
        <f t="shared" si="1"/>
        <v>0</v>
      </c>
      <c r="J981" s="14"/>
      <c r="K981" s="18"/>
      <c r="L981" s="19"/>
      <c r="M981" s="18">
        <f t="shared" si="2"/>
        <v>0</v>
      </c>
      <c r="N981" s="19"/>
      <c r="O981" s="19"/>
    </row>
    <row r="982" ht="22.5" customHeight="1">
      <c r="A982" s="13"/>
      <c r="B982" s="13"/>
      <c r="C982" s="13"/>
      <c r="D982" s="14"/>
      <c r="E982" s="14"/>
      <c r="F982" s="15"/>
      <c r="G982" s="15"/>
      <c r="H982" s="15"/>
      <c r="I982" s="73">
        <f t="shared" si="1"/>
        <v>0</v>
      </c>
      <c r="J982" s="14"/>
      <c r="K982" s="18"/>
      <c r="L982" s="19"/>
      <c r="M982" s="18">
        <f t="shared" si="2"/>
        <v>0</v>
      </c>
      <c r="N982" s="19"/>
      <c r="O982" s="19"/>
    </row>
    <row r="983" ht="22.5" customHeight="1">
      <c r="A983" s="13"/>
      <c r="B983" s="13"/>
      <c r="C983" s="13"/>
      <c r="D983" s="14"/>
      <c r="E983" s="14"/>
      <c r="F983" s="15"/>
      <c r="G983" s="15"/>
      <c r="H983" s="15"/>
      <c r="I983" s="73">
        <f t="shared" si="1"/>
        <v>0</v>
      </c>
      <c r="J983" s="14"/>
      <c r="K983" s="18"/>
      <c r="L983" s="19"/>
      <c r="M983" s="18">
        <f t="shared" si="2"/>
        <v>0</v>
      </c>
      <c r="N983" s="19"/>
      <c r="O983" s="19"/>
    </row>
    <row r="984" ht="22.5" customHeight="1">
      <c r="A984" s="13"/>
      <c r="B984" s="13"/>
      <c r="C984" s="13"/>
      <c r="D984" s="14"/>
      <c r="E984" s="14"/>
      <c r="F984" s="15"/>
      <c r="G984" s="15"/>
      <c r="H984" s="15"/>
      <c r="I984" s="73">
        <f t="shared" si="1"/>
        <v>0</v>
      </c>
      <c r="J984" s="14"/>
      <c r="K984" s="18"/>
      <c r="L984" s="19"/>
      <c r="M984" s="18">
        <f t="shared" si="2"/>
        <v>0</v>
      </c>
      <c r="N984" s="19"/>
      <c r="O984" s="19"/>
    </row>
    <row r="985" ht="22.5" customHeight="1">
      <c r="A985" s="13"/>
      <c r="B985" s="13"/>
      <c r="C985" s="13"/>
      <c r="D985" s="14"/>
      <c r="E985" s="14"/>
      <c r="F985" s="15"/>
      <c r="G985" s="15"/>
      <c r="H985" s="15"/>
      <c r="I985" s="73">
        <f t="shared" si="1"/>
        <v>0</v>
      </c>
      <c r="J985" s="14"/>
      <c r="K985" s="18"/>
      <c r="L985" s="19"/>
      <c r="M985" s="18">
        <f t="shared" si="2"/>
        <v>0</v>
      </c>
      <c r="N985" s="19"/>
      <c r="O985" s="19"/>
    </row>
    <row r="986" ht="22.5" customHeight="1">
      <c r="A986" s="13"/>
      <c r="B986" s="13"/>
      <c r="C986" s="13"/>
      <c r="D986" s="14"/>
      <c r="E986" s="14"/>
      <c r="F986" s="15"/>
      <c r="G986" s="15"/>
      <c r="H986" s="15"/>
      <c r="I986" s="73">
        <f t="shared" si="1"/>
        <v>0</v>
      </c>
      <c r="J986" s="14"/>
      <c r="K986" s="18"/>
      <c r="L986" s="19"/>
      <c r="M986" s="18">
        <f t="shared" si="2"/>
        <v>0</v>
      </c>
      <c r="N986" s="19"/>
      <c r="O986" s="19"/>
    </row>
    <row r="987" ht="22.5" customHeight="1">
      <c r="A987" s="13"/>
      <c r="B987" s="13"/>
      <c r="C987" s="13"/>
      <c r="D987" s="14"/>
      <c r="E987" s="14"/>
      <c r="F987" s="15"/>
      <c r="G987" s="15"/>
      <c r="H987" s="15"/>
      <c r="I987" s="73">
        <f t="shared" si="1"/>
        <v>0</v>
      </c>
      <c r="J987" s="14"/>
      <c r="K987" s="18"/>
      <c r="L987" s="19"/>
      <c r="M987" s="18">
        <f t="shared" si="2"/>
        <v>0</v>
      </c>
      <c r="N987" s="19"/>
      <c r="O987" s="19"/>
    </row>
    <row r="988" ht="22.5" customHeight="1">
      <c r="A988" s="13"/>
      <c r="B988" s="13"/>
      <c r="C988" s="13"/>
      <c r="D988" s="14"/>
      <c r="E988" s="14"/>
      <c r="F988" s="15"/>
      <c r="G988" s="15"/>
      <c r="H988" s="15"/>
      <c r="I988" s="73">
        <f t="shared" si="1"/>
        <v>0</v>
      </c>
      <c r="J988" s="14"/>
      <c r="K988" s="18"/>
      <c r="L988" s="19"/>
      <c r="M988" s="18">
        <f t="shared" si="2"/>
        <v>0</v>
      </c>
      <c r="N988" s="19"/>
      <c r="O988" s="19"/>
    </row>
    <row r="989" ht="22.5" customHeight="1">
      <c r="A989" s="13"/>
      <c r="B989" s="13"/>
      <c r="C989" s="13"/>
      <c r="D989" s="14"/>
      <c r="E989" s="14"/>
      <c r="F989" s="15"/>
      <c r="G989" s="15"/>
      <c r="H989" s="15"/>
      <c r="I989" s="73">
        <f t="shared" si="1"/>
        <v>0</v>
      </c>
      <c r="J989" s="14"/>
      <c r="K989" s="18"/>
      <c r="L989" s="19"/>
      <c r="M989" s="18">
        <f t="shared" si="2"/>
        <v>0</v>
      </c>
      <c r="N989" s="19"/>
      <c r="O989" s="19"/>
    </row>
    <row r="990" ht="22.5" customHeight="1">
      <c r="A990" s="13"/>
      <c r="B990" s="13"/>
      <c r="C990" s="13"/>
      <c r="D990" s="14"/>
      <c r="E990" s="14"/>
      <c r="F990" s="15"/>
      <c r="G990" s="15"/>
      <c r="H990" s="15"/>
      <c r="I990" s="73">
        <f t="shared" si="1"/>
        <v>0</v>
      </c>
      <c r="J990" s="14"/>
      <c r="K990" s="18"/>
      <c r="L990" s="19"/>
      <c r="M990" s="18">
        <f t="shared" si="2"/>
        <v>0</v>
      </c>
      <c r="N990" s="19"/>
      <c r="O990" s="19"/>
    </row>
    <row r="991" ht="22.5" customHeight="1">
      <c r="A991" s="13"/>
      <c r="B991" s="13"/>
      <c r="C991" s="13"/>
      <c r="D991" s="14"/>
      <c r="E991" s="14"/>
      <c r="F991" s="15"/>
      <c r="G991" s="15"/>
      <c r="H991" s="15"/>
      <c r="I991" s="73">
        <f t="shared" si="1"/>
        <v>0</v>
      </c>
      <c r="J991" s="14"/>
      <c r="K991" s="18"/>
      <c r="L991" s="19"/>
      <c r="M991" s="18">
        <f t="shared" si="2"/>
        <v>0</v>
      </c>
      <c r="N991" s="19"/>
      <c r="O991" s="19"/>
    </row>
    <row r="992" ht="22.5" customHeight="1">
      <c r="A992" s="13"/>
      <c r="B992" s="13"/>
      <c r="C992" s="13"/>
      <c r="D992" s="14"/>
      <c r="E992" s="14"/>
      <c r="F992" s="15"/>
      <c r="G992" s="15"/>
      <c r="H992" s="15"/>
      <c r="I992" s="73">
        <f t="shared" si="1"/>
        <v>0</v>
      </c>
      <c r="J992" s="14"/>
      <c r="K992" s="18"/>
      <c r="L992" s="19"/>
      <c r="M992" s="18">
        <f t="shared" si="2"/>
        <v>0</v>
      </c>
      <c r="N992" s="19"/>
      <c r="O992" s="19"/>
    </row>
    <row r="993" ht="22.5" customHeight="1">
      <c r="A993" s="13"/>
      <c r="B993" s="13"/>
      <c r="C993" s="13"/>
      <c r="D993" s="14"/>
      <c r="E993" s="14"/>
      <c r="F993" s="15"/>
      <c r="G993" s="15"/>
      <c r="H993" s="15"/>
      <c r="I993" s="73">
        <f t="shared" si="1"/>
        <v>0</v>
      </c>
      <c r="J993" s="14"/>
      <c r="K993" s="18"/>
      <c r="L993" s="19"/>
      <c r="M993" s="18">
        <f t="shared" si="2"/>
        <v>0</v>
      </c>
      <c r="N993" s="19"/>
      <c r="O993" s="19"/>
    </row>
    <row r="994" ht="22.5" customHeight="1">
      <c r="A994" s="13"/>
      <c r="B994" s="13"/>
      <c r="C994" s="13"/>
      <c r="D994" s="14"/>
      <c r="E994" s="14"/>
      <c r="F994" s="15"/>
      <c r="G994" s="15"/>
      <c r="H994" s="15"/>
      <c r="I994" s="73">
        <f t="shared" si="1"/>
        <v>0</v>
      </c>
      <c r="J994" s="14"/>
      <c r="K994" s="18"/>
      <c r="L994" s="19"/>
      <c r="M994" s="18">
        <f t="shared" si="2"/>
        <v>0</v>
      </c>
      <c r="N994" s="19"/>
      <c r="O994" s="19"/>
    </row>
    <row r="995" ht="22.5" customHeight="1">
      <c r="A995" s="13"/>
      <c r="B995" s="13"/>
      <c r="C995" s="13"/>
      <c r="D995" s="14"/>
      <c r="E995" s="14"/>
      <c r="F995" s="15"/>
      <c r="G995" s="15"/>
      <c r="H995" s="15"/>
      <c r="I995" s="73">
        <f t="shared" si="1"/>
        <v>0</v>
      </c>
      <c r="J995" s="14"/>
      <c r="K995" s="18"/>
      <c r="L995" s="19"/>
      <c r="M995" s="18">
        <f t="shared" si="2"/>
        <v>0</v>
      </c>
      <c r="N995" s="19"/>
      <c r="O995" s="19"/>
    </row>
    <row r="996" ht="22.5" customHeight="1">
      <c r="A996" s="13"/>
      <c r="B996" s="13"/>
      <c r="C996" s="13"/>
      <c r="D996" s="14"/>
      <c r="E996" s="14"/>
      <c r="F996" s="15"/>
      <c r="G996" s="15"/>
      <c r="H996" s="15"/>
      <c r="I996" s="73">
        <f t="shared" si="1"/>
        <v>0</v>
      </c>
      <c r="J996" s="14"/>
      <c r="K996" s="18"/>
      <c r="L996" s="19"/>
      <c r="M996" s="18">
        <f t="shared" si="2"/>
        <v>0</v>
      </c>
      <c r="N996" s="19"/>
      <c r="O996" s="19"/>
    </row>
    <row r="997" ht="22.5" customHeight="1">
      <c r="A997" s="13"/>
      <c r="B997" s="13"/>
      <c r="C997" s="13"/>
      <c r="D997" s="14"/>
      <c r="E997" s="14"/>
      <c r="F997" s="15"/>
      <c r="G997" s="15"/>
      <c r="H997" s="15"/>
      <c r="I997" s="73">
        <f t="shared" si="1"/>
        <v>0</v>
      </c>
      <c r="J997" s="14"/>
      <c r="K997" s="18"/>
      <c r="L997" s="19"/>
      <c r="M997" s="18">
        <f t="shared" si="2"/>
        <v>0</v>
      </c>
      <c r="N997" s="19"/>
      <c r="O997" s="19"/>
    </row>
    <row r="998" ht="22.5" customHeight="1">
      <c r="A998" s="13"/>
      <c r="B998" s="13"/>
      <c r="C998" s="13"/>
      <c r="D998" s="14"/>
      <c r="E998" s="14"/>
      <c r="F998" s="15"/>
      <c r="G998" s="15"/>
      <c r="H998" s="15"/>
      <c r="I998" s="73">
        <f t="shared" si="1"/>
        <v>0</v>
      </c>
      <c r="J998" s="14"/>
      <c r="K998" s="18"/>
      <c r="L998" s="19"/>
      <c r="M998" s="18">
        <f t="shared" si="2"/>
        <v>0</v>
      </c>
      <c r="N998" s="19"/>
      <c r="O998" s="19"/>
    </row>
    <row r="999" ht="22.5" customHeight="1">
      <c r="A999" s="13"/>
      <c r="B999" s="13"/>
      <c r="C999" s="13"/>
      <c r="D999" s="14"/>
      <c r="E999" s="14"/>
      <c r="F999" s="15"/>
      <c r="G999" s="15"/>
      <c r="H999" s="15"/>
      <c r="I999" s="73">
        <f t="shared" si="1"/>
        <v>0</v>
      </c>
      <c r="J999" s="14"/>
      <c r="K999" s="18"/>
      <c r="L999" s="19"/>
      <c r="M999" s="18">
        <f t="shared" si="2"/>
        <v>0</v>
      </c>
      <c r="N999" s="19"/>
      <c r="O999" s="19"/>
    </row>
    <row r="1000" ht="22.5" customHeight="1">
      <c r="A1000" s="13"/>
      <c r="B1000" s="13"/>
      <c r="C1000" s="13"/>
      <c r="D1000" s="14"/>
      <c r="E1000" s="14"/>
      <c r="F1000" s="15"/>
      <c r="G1000" s="15"/>
      <c r="H1000" s="15"/>
      <c r="I1000" s="73">
        <f t="shared" si="1"/>
        <v>0</v>
      </c>
      <c r="J1000" s="14"/>
      <c r="K1000" s="18"/>
      <c r="L1000" s="19"/>
      <c r="M1000" s="18">
        <f t="shared" si="2"/>
        <v>0</v>
      </c>
      <c r="N1000" s="19"/>
      <c r="O1000" s="19"/>
    </row>
    <row r="1001" ht="22.5" customHeight="1">
      <c r="A1001" s="13"/>
      <c r="B1001" s="13"/>
      <c r="C1001" s="13"/>
      <c r="D1001" s="14"/>
      <c r="E1001" s="14"/>
      <c r="F1001" s="15"/>
      <c r="G1001" s="15"/>
      <c r="H1001" s="15"/>
      <c r="I1001" s="73">
        <f t="shared" si="1"/>
        <v>0</v>
      </c>
      <c r="J1001" s="14"/>
      <c r="K1001" s="18"/>
      <c r="L1001" s="19"/>
      <c r="M1001" s="18">
        <f t="shared" si="2"/>
        <v>0</v>
      </c>
      <c r="N1001" s="19"/>
      <c r="O1001" s="19"/>
    </row>
    <row r="1002" ht="22.5" customHeight="1">
      <c r="A1002" s="13"/>
      <c r="B1002" s="13"/>
      <c r="C1002" s="13"/>
      <c r="D1002" s="14"/>
      <c r="E1002" s="14"/>
      <c r="F1002" s="15"/>
      <c r="G1002" s="15"/>
      <c r="H1002" s="15"/>
      <c r="I1002" s="73">
        <f t="shared" si="1"/>
        <v>0</v>
      </c>
      <c r="J1002" s="14"/>
      <c r="K1002" s="18"/>
      <c r="L1002" s="19"/>
      <c r="M1002" s="18">
        <f t="shared" si="2"/>
        <v>0</v>
      </c>
      <c r="N1002" s="19"/>
      <c r="O1002" s="19"/>
    </row>
    <row r="1003" ht="22.5" customHeight="1">
      <c r="A1003" s="13"/>
      <c r="B1003" s="13"/>
      <c r="C1003" s="13"/>
      <c r="D1003" s="14"/>
      <c r="E1003" s="14"/>
      <c r="F1003" s="15"/>
      <c r="G1003" s="15"/>
      <c r="H1003" s="15"/>
      <c r="I1003" s="73">
        <f t="shared" si="1"/>
        <v>0</v>
      </c>
      <c r="J1003" s="14"/>
      <c r="K1003" s="18"/>
      <c r="L1003" s="19"/>
      <c r="M1003" s="18">
        <f t="shared" si="2"/>
        <v>0</v>
      </c>
      <c r="N1003" s="19"/>
      <c r="O1003" s="19"/>
    </row>
    <row r="1004" ht="22.5" customHeight="1">
      <c r="A1004" s="13"/>
      <c r="B1004" s="13"/>
      <c r="C1004" s="13"/>
      <c r="D1004" s="14"/>
      <c r="E1004" s="14"/>
      <c r="F1004" s="15"/>
      <c r="G1004" s="15"/>
      <c r="H1004" s="15"/>
      <c r="I1004" s="73">
        <f t="shared" si="1"/>
        <v>0</v>
      </c>
      <c r="J1004" s="14"/>
      <c r="K1004" s="18"/>
      <c r="L1004" s="19"/>
      <c r="M1004" s="18">
        <f t="shared" si="2"/>
        <v>0</v>
      </c>
      <c r="N1004" s="19"/>
      <c r="O1004" s="19"/>
    </row>
    <row r="1005" ht="22.5" customHeight="1">
      <c r="A1005" s="13"/>
      <c r="B1005" s="13"/>
      <c r="C1005" s="13"/>
      <c r="D1005" s="14"/>
      <c r="E1005" s="14"/>
      <c r="F1005" s="15"/>
      <c r="G1005" s="15"/>
      <c r="H1005" s="15"/>
      <c r="I1005" s="73">
        <f t="shared" si="1"/>
        <v>0</v>
      </c>
      <c r="J1005" s="14"/>
      <c r="K1005" s="18"/>
      <c r="L1005" s="19"/>
      <c r="M1005" s="18">
        <f t="shared" si="2"/>
        <v>0</v>
      </c>
      <c r="N1005" s="19"/>
      <c r="O1005" s="19"/>
    </row>
    <row r="1006" ht="22.5" customHeight="1">
      <c r="A1006" s="13"/>
      <c r="B1006" s="13"/>
      <c r="C1006" s="13"/>
      <c r="D1006" s="14"/>
      <c r="E1006" s="14"/>
      <c r="F1006" s="15"/>
      <c r="G1006" s="15"/>
      <c r="H1006" s="15"/>
      <c r="I1006" s="73">
        <f t="shared" si="1"/>
        <v>0</v>
      </c>
      <c r="J1006" s="14"/>
      <c r="K1006" s="18"/>
      <c r="L1006" s="19"/>
      <c r="M1006" s="18">
        <f t="shared" si="2"/>
        <v>0</v>
      </c>
      <c r="N1006" s="19"/>
      <c r="O1006" s="19"/>
    </row>
    <row r="1007" ht="22.5" customHeight="1">
      <c r="A1007" s="13"/>
      <c r="B1007" s="13"/>
      <c r="C1007" s="13"/>
      <c r="D1007" s="14"/>
      <c r="E1007" s="14"/>
      <c r="F1007" s="15"/>
      <c r="G1007" s="15"/>
      <c r="H1007" s="15"/>
      <c r="I1007" s="73">
        <f t="shared" si="1"/>
        <v>0</v>
      </c>
      <c r="J1007" s="14"/>
      <c r="K1007" s="18"/>
      <c r="L1007" s="19"/>
      <c r="M1007" s="18">
        <f t="shared" si="2"/>
        <v>0</v>
      </c>
      <c r="N1007" s="19"/>
      <c r="O1007" s="19"/>
    </row>
    <row r="1008" ht="22.5" customHeight="1">
      <c r="A1008" s="13"/>
      <c r="B1008" s="13"/>
      <c r="C1008" s="13"/>
      <c r="D1008" s="14"/>
      <c r="E1008" s="14"/>
      <c r="F1008" s="15"/>
      <c r="G1008" s="15"/>
      <c r="H1008" s="15"/>
      <c r="I1008" s="73">
        <f t="shared" si="1"/>
        <v>0</v>
      </c>
      <c r="J1008" s="14"/>
      <c r="K1008" s="18"/>
      <c r="L1008" s="19"/>
      <c r="M1008" s="18">
        <f t="shared" si="2"/>
        <v>0</v>
      </c>
      <c r="N1008" s="19"/>
      <c r="O1008" s="19"/>
    </row>
    <row r="1009" ht="22.5" customHeight="1">
      <c r="A1009" s="13"/>
      <c r="B1009" s="13"/>
      <c r="C1009" s="13"/>
      <c r="D1009" s="14"/>
      <c r="E1009" s="14"/>
      <c r="F1009" s="15"/>
      <c r="G1009" s="15"/>
      <c r="H1009" s="15"/>
      <c r="I1009" s="73">
        <f t="shared" si="1"/>
        <v>0</v>
      </c>
      <c r="J1009" s="14"/>
      <c r="K1009" s="18"/>
      <c r="L1009" s="19"/>
      <c r="M1009" s="18">
        <f t="shared" si="2"/>
        <v>0</v>
      </c>
      <c r="N1009" s="19"/>
      <c r="O1009" s="19"/>
    </row>
    <row r="1010" ht="22.5" customHeight="1">
      <c r="A1010" s="13"/>
      <c r="B1010" s="13"/>
      <c r="C1010" s="13"/>
      <c r="D1010" s="14"/>
      <c r="E1010" s="14"/>
      <c r="F1010" s="15"/>
      <c r="G1010" s="15"/>
      <c r="H1010" s="15"/>
      <c r="I1010" s="73">
        <f t="shared" si="1"/>
        <v>0</v>
      </c>
      <c r="J1010" s="14"/>
      <c r="K1010" s="18"/>
      <c r="L1010" s="19"/>
      <c r="M1010" s="18">
        <f t="shared" si="2"/>
        <v>0</v>
      </c>
      <c r="N1010" s="19"/>
      <c r="O1010" s="19"/>
    </row>
  </sheetData>
  <conditionalFormatting sqref="B2:B1010">
    <cfRule type="expression" dxfId="0" priority="1">
      <formula>COUNTIF (B:B, B2)&gt;1</formula>
    </cfRule>
  </conditionalFormatting>
  <conditionalFormatting sqref="I2">
    <cfRule type="notContainsBlanks" dxfId="1" priority="2">
      <formula>LEN(TRIM(I2))&gt;0</formula>
    </cfRule>
  </conditionalFormatting>
  <dataValidations>
    <dataValidation type="custom" allowBlank="1" showDropDown="1" sqref="E2:E1010 J2:J1010">
      <formula1>OR(NOT(ISERROR(DATEVALUE(E2))), AND(ISNUMBER(E2), LEFT(CELL("format", E2))="D"))</formula1>
    </dataValidation>
    <dataValidation type="custom" allowBlank="1" showDropDown="1" sqref="F2:I1010 K2:K1010">
      <formula1>AND(ISNUMBER(F2),(NOT(OR(NOT(ISERROR(DATEVALUE(F2))), AND(ISNUMBER(F2), LEFT(CELL("format", F2))="D")))))</formula1>
    </dataValidation>
  </dataValidations>
  <drawing r:id="rId1"/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724</v>
      </c>
    </row>
    <row r="3">
      <c r="A3" s="97" t="s">
        <v>746</v>
      </c>
    </row>
    <row r="4">
      <c r="A4" s="97" t="s">
        <v>747</v>
      </c>
      <c r="B4" s="98">
        <f>SUM(C7:C50)</f>
        <v>2000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 t="s">
        <v>758</v>
      </c>
      <c r="B12" s="97" t="s">
        <v>759</v>
      </c>
      <c r="C12" s="97">
        <v>2000.0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498</v>
      </c>
    </row>
    <row r="3">
      <c r="A3" s="97" t="s">
        <v>746</v>
      </c>
      <c r="B3" s="97" t="s">
        <v>335</v>
      </c>
    </row>
    <row r="4">
      <c r="A4" s="97" t="s">
        <v>747</v>
      </c>
      <c r="B4" s="98">
        <f>SUM(C7:C50)</f>
        <v>7220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3370.0</v>
      </c>
      <c r="D11" s="97" t="s">
        <v>1229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497</v>
      </c>
    </row>
    <row r="3">
      <c r="A3" s="97" t="s">
        <v>746</v>
      </c>
      <c r="B3" s="97" t="s">
        <v>563</v>
      </c>
    </row>
    <row r="4">
      <c r="A4" s="97" t="s">
        <v>747</v>
      </c>
      <c r="B4" s="98">
        <f>SUM(C7:C50)</f>
        <v>46800</v>
      </c>
      <c r="F4" s="97" t="s">
        <v>1230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20270+6200</f>
        <v>26470</v>
      </c>
    </row>
    <row r="12">
      <c r="A12" s="97" t="s">
        <v>1231</v>
      </c>
      <c r="B12" s="97" t="s">
        <v>1232</v>
      </c>
      <c r="C12" s="97">
        <v>800.0</v>
      </c>
    </row>
    <row r="13">
      <c r="A13" s="97" t="s">
        <v>1227</v>
      </c>
      <c r="B13" s="97" t="s">
        <v>1233</v>
      </c>
      <c r="C13" s="97">
        <v>5700.0</v>
      </c>
    </row>
    <row r="14">
      <c r="A14" s="97" t="s">
        <v>1234</v>
      </c>
      <c r="B14" s="97" t="s">
        <v>781</v>
      </c>
      <c r="C14" s="97">
        <v>2350.0</v>
      </c>
    </row>
    <row r="15">
      <c r="A15" s="97" t="s">
        <v>1235</v>
      </c>
      <c r="B15" s="97" t="s">
        <v>779</v>
      </c>
      <c r="C15" s="97">
        <v>580.0</v>
      </c>
    </row>
    <row r="16">
      <c r="A16" s="97" t="s">
        <v>1236</v>
      </c>
      <c r="B16" s="97" t="s">
        <v>833</v>
      </c>
      <c r="C16" s="97">
        <v>550.0</v>
      </c>
    </row>
    <row r="31">
      <c r="D31" s="97" t="s">
        <v>1237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494</v>
      </c>
    </row>
    <row r="3">
      <c r="A3" s="97" t="s">
        <v>746</v>
      </c>
      <c r="B3" s="97" t="s">
        <v>335</v>
      </c>
    </row>
    <row r="4">
      <c r="A4" s="97" t="s">
        <v>747</v>
      </c>
      <c r="B4" s="98">
        <f>SUM(C7:C50)</f>
        <v>33640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v>23390.0</v>
      </c>
    </row>
    <row r="12">
      <c r="A12" s="97" t="s">
        <v>1238</v>
      </c>
      <c r="B12" s="97" t="s">
        <v>973</v>
      </c>
      <c r="C12" s="97">
        <v>700.0</v>
      </c>
    </row>
    <row r="13">
      <c r="A13" s="97" t="s">
        <v>1239</v>
      </c>
      <c r="B13" s="97" t="s">
        <v>910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47">
      <c r="D47" s="97" t="s">
        <v>1240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491</v>
      </c>
    </row>
    <row r="3">
      <c r="A3" s="97" t="s">
        <v>746</v>
      </c>
      <c r="B3" s="97" t="s">
        <v>1241</v>
      </c>
    </row>
    <row r="4">
      <c r="A4" s="97" t="s">
        <v>747</v>
      </c>
      <c r="B4" s="98">
        <f>SUM(C7:C50)</f>
        <v>10240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f>2690+200</f>
        <v>2890</v>
      </c>
      <c r="D11" s="97" t="s">
        <v>1242</v>
      </c>
    </row>
    <row r="12">
      <c r="A12" s="97">
        <v>6.0</v>
      </c>
      <c r="B12" s="97" t="s">
        <v>998</v>
      </c>
      <c r="C12" s="97">
        <v>3000.0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490</v>
      </c>
    </row>
    <row r="3">
      <c r="A3" s="97" t="s">
        <v>746</v>
      </c>
      <c r="B3" s="97" t="s">
        <v>335</v>
      </c>
    </row>
    <row r="4">
      <c r="A4" s="97" t="s">
        <v>747</v>
      </c>
      <c r="B4" s="98">
        <f>SUM(C7:C50)</f>
        <v>16870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8240.0</v>
      </c>
    </row>
    <row r="12">
      <c r="A12" s="97" t="s">
        <v>1243</v>
      </c>
      <c r="B12" s="97" t="s">
        <v>779</v>
      </c>
      <c r="C12" s="97">
        <v>580.0</v>
      </c>
    </row>
    <row r="13">
      <c r="A13" s="97" t="s">
        <v>1244</v>
      </c>
      <c r="B13" s="97" t="s">
        <v>1091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7">
      <c r="D27" s="97" t="s">
        <v>1245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487</v>
      </c>
    </row>
    <row r="3">
      <c r="A3" s="97" t="s">
        <v>746</v>
      </c>
      <c r="B3" s="97" t="s">
        <v>1246</v>
      </c>
    </row>
    <row r="4">
      <c r="A4" s="97" t="s">
        <v>747</v>
      </c>
      <c r="B4" s="98">
        <f>SUM(C7:C50)</f>
        <v>56455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  <c r="F10" s="97" t="s">
        <v>1247</v>
      </c>
    </row>
    <row r="11">
      <c r="A11" s="97">
        <v>5.0</v>
      </c>
      <c r="B11" s="100" t="s">
        <v>754</v>
      </c>
      <c r="C11" s="100">
        <f>22655+2450+1600</f>
        <v>26705</v>
      </c>
    </row>
    <row r="12">
      <c r="A12" s="97" t="s">
        <v>1248</v>
      </c>
      <c r="B12" s="97" t="s">
        <v>1091</v>
      </c>
      <c r="C12" s="97">
        <v>1700.0</v>
      </c>
    </row>
    <row r="13">
      <c r="A13" s="97" t="s">
        <v>1175</v>
      </c>
      <c r="B13" s="97" t="s">
        <v>1014</v>
      </c>
      <c r="C13" s="97">
        <v>200.0</v>
      </c>
    </row>
    <row r="14">
      <c r="A14" s="97" t="s">
        <v>1249</v>
      </c>
      <c r="B14" s="97" t="s">
        <v>833</v>
      </c>
      <c r="C14" s="97">
        <v>550.0</v>
      </c>
      <c r="F14" s="97" t="s">
        <v>1250</v>
      </c>
    </row>
    <row r="15">
      <c r="A15" s="97" t="s">
        <v>1251</v>
      </c>
      <c r="B15" s="97" t="s">
        <v>1252</v>
      </c>
      <c r="C15" s="97">
        <v>2450.0</v>
      </c>
    </row>
    <row r="16">
      <c r="A16" s="97">
        <v>10.0</v>
      </c>
    </row>
    <row r="64">
      <c r="D64" s="97" t="s">
        <v>1253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486</v>
      </c>
    </row>
    <row r="3">
      <c r="A3" s="97" t="s">
        <v>746</v>
      </c>
      <c r="B3" s="97" t="s">
        <v>560</v>
      </c>
    </row>
    <row r="4">
      <c r="A4" s="97" t="s">
        <v>747</v>
      </c>
      <c r="B4" s="98">
        <f>SUM(C7:C50)</f>
        <v>13750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1">
        <f>1500+600</f>
        <v>2100</v>
      </c>
    </row>
    <row r="12">
      <c r="A12" s="97" t="s">
        <v>1254</v>
      </c>
      <c r="B12" s="97" t="s">
        <v>1255</v>
      </c>
      <c r="C12" s="97">
        <v>6300.0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9.5"/>
  </cols>
  <sheetData>
    <row r="2">
      <c r="A2" s="97" t="s">
        <v>1</v>
      </c>
      <c r="B2" s="97" t="s">
        <v>485</v>
      </c>
    </row>
    <row r="3">
      <c r="A3" s="97" t="s">
        <v>746</v>
      </c>
      <c r="B3" s="97" t="s">
        <v>427</v>
      </c>
    </row>
    <row r="4">
      <c r="A4" s="97" t="s">
        <v>747</v>
      </c>
      <c r="B4" s="98">
        <f>SUM(C7:C50)</f>
        <v>6500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1500.0</v>
      </c>
    </row>
    <row r="12">
      <c r="A12" s="97" t="s">
        <v>1256</v>
      </c>
      <c r="B12" s="97" t="s">
        <v>1257</v>
      </c>
      <c r="C12" s="97">
        <v>650.0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481</v>
      </c>
    </row>
    <row r="3">
      <c r="A3" s="97" t="s">
        <v>746</v>
      </c>
      <c r="B3" s="97" t="s">
        <v>335</v>
      </c>
    </row>
    <row r="4">
      <c r="A4" s="97" t="s">
        <v>747</v>
      </c>
      <c r="B4" s="98">
        <f>SUM(C7:C50)</f>
        <v>15980</v>
      </c>
    </row>
    <row r="5">
      <c r="F5" s="97" t="s">
        <v>1258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f>6750+300</f>
        <v>7050</v>
      </c>
    </row>
    <row r="12">
      <c r="A12" s="97" t="s">
        <v>1259</v>
      </c>
      <c r="B12" s="97" t="s">
        <v>844</v>
      </c>
      <c r="C12" s="97">
        <v>580.0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480</v>
      </c>
    </row>
    <row r="3">
      <c r="A3" s="97" t="s">
        <v>746</v>
      </c>
      <c r="B3" s="97" t="s">
        <v>483</v>
      </c>
    </row>
    <row r="4">
      <c r="A4" s="97" t="s">
        <v>747</v>
      </c>
      <c r="B4" s="98">
        <f>SUM(C7:C50)</f>
        <v>66156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  <c r="F7" s="97" t="s">
        <v>1260</v>
      </c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4396</v>
      </c>
    </row>
    <row r="11">
      <c r="A11" s="97">
        <v>5.0</v>
      </c>
      <c r="B11" s="100" t="s">
        <v>754</v>
      </c>
      <c r="C11" s="100">
        <f>41610+2350</f>
        <v>43960</v>
      </c>
    </row>
    <row r="12">
      <c r="A12" s="97" t="s">
        <v>1261</v>
      </c>
      <c r="B12" s="97" t="s">
        <v>1262</v>
      </c>
      <c r="C12" s="97">
        <v>14200.0</v>
      </c>
    </row>
    <row r="13">
      <c r="A13" s="97" t="s">
        <v>1263</v>
      </c>
      <c r="B13" s="97" t="s">
        <v>1264</v>
      </c>
      <c r="C13" s="97">
        <v>1200.0</v>
      </c>
    </row>
    <row r="14">
      <c r="A14" s="97" t="s">
        <v>1263</v>
      </c>
      <c r="B14" s="97" t="s">
        <v>1265</v>
      </c>
      <c r="C14" s="97">
        <v>2400.0</v>
      </c>
    </row>
    <row r="15">
      <c r="A15" s="97">
        <v>9.0</v>
      </c>
    </row>
    <row r="16">
      <c r="A16" s="97">
        <v>10.0</v>
      </c>
    </row>
    <row r="70">
      <c r="D70" s="97" t="s">
        <v>1266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721</v>
      </c>
    </row>
    <row r="3">
      <c r="A3" s="97" t="s">
        <v>746</v>
      </c>
    </row>
    <row r="4">
      <c r="A4" s="97" t="s">
        <v>747</v>
      </c>
      <c r="B4" s="98">
        <f>SUM(C7:C50)</f>
        <v>16764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1524</v>
      </c>
    </row>
    <row r="11">
      <c r="A11" s="97">
        <v>5.0</v>
      </c>
      <c r="B11" s="100" t="s">
        <v>754</v>
      </c>
      <c r="C11" s="100">
        <v>15240.0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1">
      <c r="D31" s="97" t="s">
        <v>760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479</v>
      </c>
    </row>
    <row r="3">
      <c r="A3" s="97" t="s">
        <v>746</v>
      </c>
      <c r="B3" s="97" t="s">
        <v>1195</v>
      </c>
    </row>
    <row r="4">
      <c r="A4" s="97" t="s">
        <v>747</v>
      </c>
      <c r="B4" s="98">
        <f>SUM(C7:C50)</f>
        <v>74670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17220+25000</f>
        <v>42220</v>
      </c>
      <c r="F11" s="97" t="s">
        <v>1267</v>
      </c>
    </row>
    <row r="12">
      <c r="A12" s="97" t="s">
        <v>1268</v>
      </c>
      <c r="B12" s="97" t="s">
        <v>973</v>
      </c>
      <c r="C12" s="97">
        <v>400.0</v>
      </c>
    </row>
    <row r="13">
      <c r="A13" s="97" t="s">
        <v>1263</v>
      </c>
      <c r="B13" s="97" t="s">
        <v>1269</v>
      </c>
      <c r="C13" s="97">
        <v>3000.0</v>
      </c>
    </row>
    <row r="14">
      <c r="A14" s="97" t="s">
        <v>1270</v>
      </c>
      <c r="B14" s="97" t="s">
        <v>275</v>
      </c>
      <c r="C14" s="97">
        <v>8000.0</v>
      </c>
    </row>
    <row r="15">
      <c r="A15" s="97" t="s">
        <v>1271</v>
      </c>
      <c r="B15" s="97" t="s">
        <v>1091</v>
      </c>
      <c r="C15" s="97">
        <v>1700.0</v>
      </c>
    </row>
    <row r="50">
      <c r="D50" s="97" t="s">
        <v>1272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477</v>
      </c>
    </row>
    <row r="3">
      <c r="A3" s="97" t="s">
        <v>746</v>
      </c>
      <c r="B3" s="97" t="s">
        <v>1273</v>
      </c>
    </row>
    <row r="4">
      <c r="A4" s="97" t="s">
        <v>747</v>
      </c>
      <c r="B4" s="98">
        <f>SUM(C7:C50)</f>
        <v>21370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  <c r="D8" s="97" t="s">
        <v>1274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2340.0</v>
      </c>
    </row>
    <row r="12">
      <c r="A12" s="97" t="s">
        <v>1275</v>
      </c>
      <c r="B12" s="97" t="s">
        <v>973</v>
      </c>
      <c r="C12" s="97">
        <v>300.0</v>
      </c>
    </row>
    <row r="13">
      <c r="A13" s="97" t="s">
        <v>1276</v>
      </c>
      <c r="B13" s="97" t="s">
        <v>973</v>
      </c>
      <c r="C13" s="97">
        <v>500.0</v>
      </c>
    </row>
    <row r="14">
      <c r="A14" s="97" t="s">
        <v>1277</v>
      </c>
      <c r="B14" s="97" t="s">
        <v>854</v>
      </c>
      <c r="C14" s="97">
        <v>10800.0</v>
      </c>
    </row>
    <row r="15">
      <c r="A15" s="97" t="s">
        <v>1278</v>
      </c>
      <c r="B15" s="97" t="s">
        <v>779</v>
      </c>
      <c r="C15" s="97">
        <v>580.0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475</v>
      </c>
    </row>
    <row r="3">
      <c r="A3" s="97" t="s">
        <v>746</v>
      </c>
      <c r="B3" s="97" t="s">
        <v>124</v>
      </c>
      <c r="F3" s="97" t="s">
        <v>1279</v>
      </c>
    </row>
    <row r="4">
      <c r="A4" s="97" t="s">
        <v>747</v>
      </c>
      <c r="B4" s="98">
        <f>SUM(C7:C50)</f>
        <v>44390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4500.0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23440+2900</f>
        <v>26340</v>
      </c>
    </row>
    <row r="12">
      <c r="A12" s="97" t="s">
        <v>1280</v>
      </c>
      <c r="B12" s="97" t="s">
        <v>1281</v>
      </c>
      <c r="C12" s="97">
        <v>500.0</v>
      </c>
    </row>
    <row r="13">
      <c r="A13" s="97" t="s">
        <v>1282</v>
      </c>
      <c r="B13" s="97" t="s">
        <v>1091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46">
      <c r="D46" s="97" t="s">
        <v>1283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473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33120</v>
      </c>
      <c r="F4" s="97" t="s">
        <v>1285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f>12190+1000</f>
        <v>13190</v>
      </c>
    </row>
    <row r="12">
      <c r="A12" s="97" t="s">
        <v>1280</v>
      </c>
      <c r="B12" s="97" t="s">
        <v>1286</v>
      </c>
      <c r="C12" s="97">
        <v>800.0</v>
      </c>
    </row>
    <row r="13">
      <c r="A13" s="97" t="s">
        <v>1287</v>
      </c>
      <c r="B13" s="97" t="s">
        <v>1288</v>
      </c>
      <c r="C13" s="97">
        <v>800.0</v>
      </c>
    </row>
    <row r="14">
      <c r="A14" s="97" t="s">
        <v>1289</v>
      </c>
      <c r="B14" s="97" t="s">
        <v>1290</v>
      </c>
      <c r="C14" s="97">
        <v>400.0</v>
      </c>
    </row>
    <row r="15">
      <c r="A15" s="97" t="s">
        <v>1291</v>
      </c>
      <c r="B15" s="97" t="s">
        <v>844</v>
      </c>
      <c r="C15" s="97">
        <v>580.0</v>
      </c>
    </row>
    <row r="16">
      <c r="A16" s="97">
        <v>10.0</v>
      </c>
    </row>
    <row r="24">
      <c r="D24" s="97" t="s">
        <v>1292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471</v>
      </c>
    </row>
    <row r="3">
      <c r="A3" s="97" t="s">
        <v>746</v>
      </c>
      <c r="B3" s="97" t="s">
        <v>124</v>
      </c>
    </row>
    <row r="4">
      <c r="A4" s="97" t="s">
        <v>747</v>
      </c>
      <c r="B4" s="98">
        <f>SUM(C7:C50)</f>
        <v>6900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3000.0</v>
      </c>
    </row>
    <row r="8">
      <c r="A8" s="97">
        <v>2.0</v>
      </c>
      <c r="B8" s="97" t="s">
        <v>751</v>
      </c>
      <c r="C8" s="99">
        <v>350.0</v>
      </c>
      <c r="D8" s="97" t="s">
        <v>1293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2500.0</v>
      </c>
    </row>
    <row r="12">
      <c r="A12" s="97" t="s">
        <v>1294</v>
      </c>
      <c r="B12" s="97" t="s">
        <v>1295</v>
      </c>
      <c r="C12" s="97">
        <v>550.0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469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14500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4000.0</v>
      </c>
      <c r="D9" s="97" t="s">
        <v>1296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3650.0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466</v>
      </c>
    </row>
    <row r="3">
      <c r="A3" s="97" t="s">
        <v>746</v>
      </c>
      <c r="B3" s="97" t="s">
        <v>782</v>
      </c>
    </row>
    <row r="4">
      <c r="A4" s="97" t="s">
        <v>747</v>
      </c>
      <c r="B4" s="98">
        <f>SUM(C7:C50)</f>
        <v>12870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 t="s">
        <v>1297</v>
      </c>
      <c r="B12" s="97" t="s">
        <v>781</v>
      </c>
      <c r="C12" s="97">
        <v>7320.0</v>
      </c>
    </row>
    <row r="13">
      <c r="A13" s="97" t="s">
        <v>1298</v>
      </c>
      <c r="B13" s="97" t="s">
        <v>1299</v>
      </c>
      <c r="C13" s="97">
        <v>5000.0</v>
      </c>
    </row>
    <row r="14">
      <c r="A14" s="97" t="s">
        <v>1300</v>
      </c>
      <c r="B14" s="97" t="s">
        <v>833</v>
      </c>
      <c r="C14" s="97">
        <v>550.0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465</v>
      </c>
    </row>
    <row r="3">
      <c r="A3" s="97" t="s">
        <v>746</v>
      </c>
      <c r="B3" s="97" t="s">
        <v>124</v>
      </c>
    </row>
    <row r="4">
      <c r="A4" s="97" t="s">
        <v>747</v>
      </c>
      <c r="B4" s="98">
        <f>SUM(C7:C50)</f>
        <v>59850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15500+15850</f>
        <v>31350</v>
      </c>
    </row>
    <row r="12">
      <c r="A12" s="97" t="s">
        <v>1261</v>
      </c>
      <c r="B12" s="97" t="s">
        <v>1262</v>
      </c>
      <c r="C12" s="97">
        <v>12450.0</v>
      </c>
    </row>
    <row r="13">
      <c r="A13" s="97" t="s">
        <v>1301</v>
      </c>
      <c r="B13" s="97" t="s">
        <v>1302</v>
      </c>
      <c r="C13" s="97">
        <v>4500.0</v>
      </c>
      <c r="F13" s="97" t="s">
        <v>1303</v>
      </c>
    </row>
    <row r="14">
      <c r="A14" s="97" t="s">
        <v>1304</v>
      </c>
      <c r="B14" s="97" t="s">
        <v>1305</v>
      </c>
      <c r="C14" s="97">
        <v>200.0</v>
      </c>
    </row>
    <row r="15">
      <c r="A15" s="97">
        <v>9.0</v>
      </c>
    </row>
    <row r="16">
      <c r="A16" s="97">
        <v>10.0</v>
      </c>
    </row>
    <row r="55">
      <c r="D55" s="97" t="s">
        <v>1306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462</v>
      </c>
    </row>
    <row r="3">
      <c r="A3" s="97" t="s">
        <v>746</v>
      </c>
      <c r="B3" s="97" t="s">
        <v>870</v>
      </c>
    </row>
    <row r="4">
      <c r="A4" s="97" t="s">
        <v>747</v>
      </c>
      <c r="B4" s="98">
        <f>SUM(C7:C50)</f>
        <v>25090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10760.0</v>
      </c>
    </row>
    <row r="12">
      <c r="A12" s="97" t="s">
        <v>1307</v>
      </c>
      <c r="B12" s="97" t="s">
        <v>1308</v>
      </c>
      <c r="C12" s="97">
        <v>1700.0</v>
      </c>
    </row>
    <row r="13">
      <c r="A13" s="97" t="s">
        <v>1309</v>
      </c>
      <c r="B13" s="97" t="s">
        <v>1310</v>
      </c>
      <c r="C13" s="97">
        <v>400.0</v>
      </c>
    </row>
    <row r="14">
      <c r="A14" s="97" t="s">
        <v>1311</v>
      </c>
      <c r="B14" s="97" t="s">
        <v>779</v>
      </c>
      <c r="C14" s="97">
        <v>580.0</v>
      </c>
    </row>
    <row r="15">
      <c r="A15" s="97" t="s">
        <v>1312</v>
      </c>
      <c r="B15" s="97" t="s">
        <v>876</v>
      </c>
      <c r="C15" s="97">
        <v>7300.0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461</v>
      </c>
    </row>
    <row r="3">
      <c r="A3" s="97" t="s">
        <v>746</v>
      </c>
      <c r="B3" s="97" t="s">
        <v>563</v>
      </c>
    </row>
    <row r="4">
      <c r="A4" s="97" t="s">
        <v>747</v>
      </c>
      <c r="B4" s="98">
        <f>SUM(C7:C50)</f>
        <v>81930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24860+4670</f>
        <v>29530</v>
      </c>
      <c r="F11" s="97" t="s">
        <v>1313</v>
      </c>
    </row>
    <row r="12">
      <c r="A12" s="97">
        <v>6.0</v>
      </c>
      <c r="B12" s="97" t="s">
        <v>973</v>
      </c>
      <c r="C12" s="97">
        <v>5000.0</v>
      </c>
    </row>
    <row r="13">
      <c r="A13" s="97" t="s">
        <v>1314</v>
      </c>
      <c r="B13" s="97" t="s">
        <v>1315</v>
      </c>
      <c r="C13" s="97">
        <v>3650.0</v>
      </c>
    </row>
    <row r="14">
      <c r="A14" s="97" t="s">
        <v>1261</v>
      </c>
      <c r="B14" s="97" t="s">
        <v>1262</v>
      </c>
      <c r="C14" s="97">
        <v>13000.0</v>
      </c>
    </row>
    <row r="15">
      <c r="A15" s="97" t="s">
        <v>1316</v>
      </c>
      <c r="B15" s="97" t="s">
        <v>1317</v>
      </c>
      <c r="C15" s="97">
        <v>2150.0</v>
      </c>
    </row>
    <row r="16">
      <c r="A16" s="97" t="s">
        <v>1318</v>
      </c>
      <c r="B16" s="97" t="s">
        <v>1319</v>
      </c>
      <c r="C16" s="97">
        <v>1600.0</v>
      </c>
    </row>
    <row r="17">
      <c r="A17" s="97" t="s">
        <v>1320</v>
      </c>
      <c r="B17" s="97" t="s">
        <v>1265</v>
      </c>
      <c r="C17" s="97">
        <v>1500.0</v>
      </c>
    </row>
    <row r="18">
      <c r="A18" s="97" t="s">
        <v>1321</v>
      </c>
      <c r="B18" s="97" t="s">
        <v>793</v>
      </c>
      <c r="C18" s="97">
        <v>850.0</v>
      </c>
    </row>
    <row r="19">
      <c r="A19" s="97" t="s">
        <v>1321</v>
      </c>
      <c r="B19" s="97" t="s">
        <v>1322</v>
      </c>
      <c r="C19" s="97">
        <v>750.0</v>
      </c>
    </row>
    <row r="20">
      <c r="A20" s="97" t="s">
        <v>1323</v>
      </c>
      <c r="B20" s="97" t="s">
        <v>833</v>
      </c>
      <c r="C20" s="97">
        <v>550.0</v>
      </c>
    </row>
    <row r="66">
      <c r="D66" s="97" t="s">
        <v>1324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718</v>
      </c>
    </row>
    <row r="3">
      <c r="A3" s="97" t="s">
        <v>746</v>
      </c>
      <c r="B3" s="97" t="s">
        <v>761</v>
      </c>
    </row>
    <row r="4">
      <c r="A4" s="97" t="s">
        <v>747</v>
      </c>
      <c r="B4" s="98">
        <f>SUM(C7:C50)</f>
        <v>35074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2784</v>
      </c>
    </row>
    <row r="11">
      <c r="A11" s="97">
        <v>5.0</v>
      </c>
      <c r="B11" s="100" t="s">
        <v>754</v>
      </c>
      <c r="C11" s="100">
        <v>27840.0</v>
      </c>
    </row>
    <row r="12">
      <c r="A12" s="97" t="s">
        <v>762</v>
      </c>
      <c r="B12" s="97" t="s">
        <v>763</v>
      </c>
      <c r="C12" s="97">
        <v>2750.0</v>
      </c>
    </row>
    <row r="13">
      <c r="A13" s="97" t="s">
        <v>764</v>
      </c>
      <c r="B13" s="97" t="s">
        <v>765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50">
      <c r="D50" s="97" t="s">
        <v>766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460</v>
      </c>
    </row>
    <row r="3">
      <c r="A3" s="97" t="s">
        <v>746</v>
      </c>
      <c r="B3" s="97" t="s">
        <v>1273</v>
      </c>
    </row>
    <row r="4">
      <c r="A4" s="97" t="s">
        <v>747</v>
      </c>
      <c r="B4" s="98">
        <f>SUM(C7:C50)</f>
        <v>47665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v>21645.0</v>
      </c>
    </row>
    <row r="12">
      <c r="A12" s="97" t="s">
        <v>1325</v>
      </c>
      <c r="B12" s="97" t="s">
        <v>1326</v>
      </c>
      <c r="C12" s="97">
        <v>1700.0</v>
      </c>
    </row>
    <row r="13">
      <c r="A13" s="97" t="s">
        <v>1327</v>
      </c>
      <c r="B13" s="97" t="s">
        <v>1328</v>
      </c>
      <c r="C13" s="97">
        <v>3600.0</v>
      </c>
    </row>
    <row r="14">
      <c r="A14" s="97" t="s">
        <v>1321</v>
      </c>
      <c r="B14" s="97" t="s">
        <v>1329</v>
      </c>
      <c r="C14" s="97">
        <v>2300.0</v>
      </c>
    </row>
    <row r="15">
      <c r="A15" s="97" t="s">
        <v>1330</v>
      </c>
      <c r="B15" s="97" t="s">
        <v>781</v>
      </c>
      <c r="C15" s="97">
        <v>990.0</v>
      </c>
    </row>
    <row r="16">
      <c r="A16" s="97" t="s">
        <v>1331</v>
      </c>
      <c r="B16" s="97" t="s">
        <v>779</v>
      </c>
      <c r="C16" s="97">
        <v>580.0</v>
      </c>
    </row>
    <row r="17">
      <c r="A17" s="97"/>
    </row>
    <row r="59">
      <c r="D59" s="97" t="s">
        <v>1332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459</v>
      </c>
    </row>
    <row r="3">
      <c r="A3" s="97" t="s">
        <v>746</v>
      </c>
      <c r="B3" s="97" t="s">
        <v>124</v>
      </c>
    </row>
    <row r="4">
      <c r="A4" s="97" t="s">
        <v>747</v>
      </c>
      <c r="B4" s="98">
        <f>SUM(C7:C50)</f>
        <v>58510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v>20460.0</v>
      </c>
    </row>
    <row r="12">
      <c r="A12" s="97" t="s">
        <v>1333</v>
      </c>
      <c r="B12" s="97" t="s">
        <v>833</v>
      </c>
      <c r="C12" s="97">
        <v>550.0</v>
      </c>
    </row>
    <row r="13">
      <c r="A13" s="97" t="s">
        <v>1261</v>
      </c>
      <c r="B13" s="97" t="s">
        <v>1262</v>
      </c>
      <c r="C13" s="97">
        <v>12450.0</v>
      </c>
    </row>
    <row r="14">
      <c r="A14" s="97" t="s">
        <v>1334</v>
      </c>
      <c r="B14" s="97" t="s">
        <v>1335</v>
      </c>
      <c r="C14" s="97">
        <v>1700.0</v>
      </c>
    </row>
    <row r="15">
      <c r="A15" s="97">
        <v>9.0</v>
      </c>
    </row>
    <row r="16">
      <c r="A16" s="97">
        <v>10.0</v>
      </c>
    </row>
    <row r="55">
      <c r="D55" s="97" t="s">
        <v>1336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455</v>
      </c>
    </row>
    <row r="3">
      <c r="A3" s="97" t="s">
        <v>746</v>
      </c>
      <c r="B3" s="97" t="s">
        <v>529</v>
      </c>
    </row>
    <row r="4">
      <c r="A4" s="97" t="s">
        <v>747</v>
      </c>
      <c r="B4" s="98">
        <f>SUM(C7:C50)</f>
        <v>12870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3170.0</v>
      </c>
    </row>
    <row r="12">
      <c r="A12" s="97" t="s">
        <v>1337</v>
      </c>
      <c r="B12" s="97" t="s">
        <v>1233</v>
      </c>
      <c r="C12" s="97">
        <v>5200.0</v>
      </c>
    </row>
    <row r="13">
      <c r="A13" s="97">
        <v>7.0</v>
      </c>
      <c r="D13" s="97" t="s">
        <v>1338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454</v>
      </c>
    </row>
    <row r="3">
      <c r="A3" s="97" t="s">
        <v>746</v>
      </c>
      <c r="B3" s="97" t="s">
        <v>223</v>
      </c>
    </row>
    <row r="4">
      <c r="A4" s="97" t="s">
        <v>747</v>
      </c>
      <c r="B4" s="98">
        <f>SUM(C7:C50)</f>
        <v>46969</v>
      </c>
    </row>
    <row r="6">
      <c r="A6" s="97" t="s">
        <v>0</v>
      </c>
      <c r="B6" s="97" t="s">
        <v>748</v>
      </c>
      <c r="C6" s="97" t="s">
        <v>749</v>
      </c>
      <c r="F6" s="97" t="s">
        <v>1339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2699</v>
      </c>
    </row>
    <row r="11">
      <c r="A11" s="97">
        <v>5.0</v>
      </c>
      <c r="B11" s="100" t="s">
        <v>754</v>
      </c>
      <c r="C11" s="100">
        <f>18490+8500</f>
        <v>26990</v>
      </c>
    </row>
    <row r="12">
      <c r="A12" s="97" t="s">
        <v>1340</v>
      </c>
      <c r="B12" s="97" t="s">
        <v>1315</v>
      </c>
      <c r="C12" s="97">
        <v>3900.0</v>
      </c>
    </row>
    <row r="13">
      <c r="A13" s="97" t="s">
        <v>1341</v>
      </c>
      <c r="B13" s="97" t="s">
        <v>854</v>
      </c>
      <c r="C13" s="97">
        <v>4800.0</v>
      </c>
    </row>
    <row r="14">
      <c r="A14" s="97" t="s">
        <v>1342</v>
      </c>
      <c r="B14" s="97" t="s">
        <v>1343</v>
      </c>
      <c r="C14" s="97">
        <v>1700.0</v>
      </c>
    </row>
    <row r="15">
      <c r="A15" s="97" t="s">
        <v>1344</v>
      </c>
      <c r="B15" s="97" t="s">
        <v>781</v>
      </c>
      <c r="C15" s="97">
        <v>1080.0</v>
      </c>
    </row>
    <row r="16">
      <c r="A16" s="97" t="s">
        <v>1345</v>
      </c>
      <c r="B16" s="97" t="s">
        <v>833</v>
      </c>
      <c r="C16" s="97">
        <v>550.0</v>
      </c>
    </row>
    <row r="17">
      <c r="A17" s="97" t="s">
        <v>1346</v>
      </c>
      <c r="B17" s="97" t="s">
        <v>779</v>
      </c>
      <c r="C17" s="97">
        <v>550.0</v>
      </c>
    </row>
    <row r="18">
      <c r="A18" s="97" t="s">
        <v>1206</v>
      </c>
      <c r="B18" s="97" t="s">
        <v>1347</v>
      </c>
      <c r="C18" s="97">
        <v>300.0</v>
      </c>
    </row>
    <row r="19">
      <c r="A19" s="97" t="s">
        <v>1206</v>
      </c>
      <c r="B19" s="97" t="s">
        <v>1348</v>
      </c>
      <c r="C19" s="97">
        <v>1500.0</v>
      </c>
    </row>
    <row r="20">
      <c r="A20" s="97" t="s">
        <v>1098</v>
      </c>
      <c r="B20" s="97" t="s">
        <v>1349</v>
      </c>
      <c r="C20" s="97">
        <v>1500.0</v>
      </c>
    </row>
    <row r="21">
      <c r="A21" s="97" t="s">
        <v>1107</v>
      </c>
      <c r="B21" s="97" t="s">
        <v>1108</v>
      </c>
      <c r="C21" s="97">
        <v>200.0</v>
      </c>
    </row>
    <row r="22">
      <c r="A22" s="97" t="s">
        <v>1350</v>
      </c>
      <c r="B22" s="97" t="s">
        <v>1351</v>
      </c>
      <c r="C22" s="97">
        <v>1200.0</v>
      </c>
    </row>
    <row r="41">
      <c r="D41" s="97" t="s">
        <v>1352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452</v>
      </c>
    </row>
    <row r="3">
      <c r="A3" s="97" t="s">
        <v>746</v>
      </c>
      <c r="B3" s="97" t="s">
        <v>529</v>
      </c>
    </row>
    <row r="4">
      <c r="A4" s="97" t="s">
        <v>747</v>
      </c>
      <c r="B4" s="98">
        <f>SUM(C7:C50)</f>
        <v>16500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10150.0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449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9470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2620.0</v>
      </c>
    </row>
    <row r="12">
      <c r="A12" s="97" t="s">
        <v>1353</v>
      </c>
      <c r="B12" s="97" t="s">
        <v>1354</v>
      </c>
      <c r="C12" s="97">
        <v>1800.0</v>
      </c>
    </row>
    <row r="13">
      <c r="A13" s="97" t="s">
        <v>1355</v>
      </c>
      <c r="B13" s="97" t="s">
        <v>973</v>
      </c>
      <c r="C13" s="97">
        <v>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446</v>
      </c>
    </row>
    <row r="3">
      <c r="A3" s="97" t="s">
        <v>746</v>
      </c>
      <c r="B3" s="97" t="s">
        <v>124</v>
      </c>
    </row>
    <row r="4">
      <c r="A4" s="97" t="s">
        <v>747</v>
      </c>
      <c r="B4" s="98">
        <f>SUM(C7:C50)</f>
        <v>14670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3720.0</v>
      </c>
    </row>
    <row r="12">
      <c r="A12" s="97" t="s">
        <v>1356</v>
      </c>
      <c r="B12" s="97" t="s">
        <v>862</v>
      </c>
      <c r="C12" s="97">
        <v>600.0</v>
      </c>
    </row>
    <row r="13">
      <c r="A13" s="97" t="s">
        <v>1357</v>
      </c>
      <c r="B13" s="97" t="s">
        <v>1358</v>
      </c>
      <c r="C13" s="97">
        <v>1300.0</v>
      </c>
      <c r="D13" s="97" t="s">
        <v>1359</v>
      </c>
    </row>
    <row r="14">
      <c r="A14" s="97" t="s">
        <v>1360</v>
      </c>
      <c r="B14" s="97" t="s">
        <v>1343</v>
      </c>
      <c r="C14" s="97">
        <v>1700.0</v>
      </c>
    </row>
    <row r="15">
      <c r="A15" s="97" t="s">
        <v>1361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444</v>
      </c>
    </row>
    <row r="3">
      <c r="A3" s="97" t="s">
        <v>746</v>
      </c>
      <c r="B3" s="97" t="s">
        <v>483</v>
      </c>
    </row>
    <row r="4">
      <c r="A4" s="97" t="s">
        <v>747</v>
      </c>
      <c r="B4" s="98">
        <f>SUM(C7:C50)</f>
        <v>97885</v>
      </c>
    </row>
    <row r="5">
      <c r="F5" s="97" t="s">
        <v>1362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42505+3500</f>
        <v>46005</v>
      </c>
    </row>
    <row r="12">
      <c r="A12" s="97" t="s">
        <v>1363</v>
      </c>
      <c r="B12" s="97" t="s">
        <v>833</v>
      </c>
      <c r="C12" s="97">
        <v>550.0</v>
      </c>
    </row>
    <row r="13">
      <c r="A13" s="97" t="s">
        <v>1364</v>
      </c>
      <c r="B13" s="97" t="s">
        <v>781</v>
      </c>
      <c r="C13" s="97">
        <v>4590.0</v>
      </c>
    </row>
    <row r="14">
      <c r="A14" s="97" t="s">
        <v>1365</v>
      </c>
      <c r="B14" s="97" t="s">
        <v>779</v>
      </c>
      <c r="C14" s="97">
        <v>580.0</v>
      </c>
    </row>
    <row r="15">
      <c r="A15" s="97" t="s">
        <v>1366</v>
      </c>
      <c r="B15" s="97" t="s">
        <v>1335</v>
      </c>
      <c r="C15" s="97">
        <v>1760.0</v>
      </c>
    </row>
    <row r="16">
      <c r="A16" s="97" t="s">
        <v>1367</v>
      </c>
      <c r="B16" s="97" t="s">
        <v>1368</v>
      </c>
      <c r="C16" s="97">
        <v>750.0</v>
      </c>
    </row>
    <row r="17">
      <c r="A17" s="97" t="s">
        <v>1261</v>
      </c>
      <c r="B17" s="106" t="s">
        <v>1262</v>
      </c>
      <c r="C17" s="97">
        <v>16500.0</v>
      </c>
    </row>
    <row r="18">
      <c r="A18" s="97" t="s">
        <v>1369</v>
      </c>
      <c r="B18" s="97" t="s">
        <v>1370</v>
      </c>
      <c r="C18" s="97">
        <v>300.0</v>
      </c>
    </row>
    <row r="98">
      <c r="D98" s="97" t="s">
        <v>1371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440</v>
      </c>
    </row>
    <row r="3">
      <c r="A3" s="97" t="s">
        <v>746</v>
      </c>
      <c r="B3" s="97" t="s">
        <v>1372</v>
      </c>
    </row>
    <row r="4">
      <c r="A4" s="97" t="s">
        <v>747</v>
      </c>
      <c r="B4" s="98">
        <f>SUM(C7:C50)</f>
        <v>113175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31120+18245</f>
        <v>49365</v>
      </c>
    </row>
    <row r="12">
      <c r="A12" s="97">
        <v>6.0</v>
      </c>
      <c r="B12" s="97" t="s">
        <v>1373</v>
      </c>
      <c r="C12" s="97">
        <v>8300.0</v>
      </c>
    </row>
    <row r="13">
      <c r="A13" s="97">
        <v>7.0</v>
      </c>
      <c r="B13" s="97" t="s">
        <v>1374</v>
      </c>
      <c r="C13" s="97">
        <v>350.0</v>
      </c>
    </row>
    <row r="14">
      <c r="A14" s="97" t="s">
        <v>1375</v>
      </c>
      <c r="B14" s="97" t="s">
        <v>275</v>
      </c>
      <c r="C14" s="97">
        <v>2500.0</v>
      </c>
    </row>
    <row r="15">
      <c r="A15" s="97" t="s">
        <v>1376</v>
      </c>
      <c r="B15" s="97" t="s">
        <v>1377</v>
      </c>
      <c r="C15" s="97">
        <v>1790.0</v>
      </c>
    </row>
    <row r="16">
      <c r="A16" s="97" t="s">
        <v>1356</v>
      </c>
      <c r="B16" s="97" t="s">
        <v>1378</v>
      </c>
      <c r="C16" s="97">
        <v>1500.0</v>
      </c>
    </row>
    <row r="17">
      <c r="A17" s="97" t="s">
        <v>1379</v>
      </c>
      <c r="B17" s="97" t="s">
        <v>910</v>
      </c>
      <c r="C17" s="97">
        <v>1700.0</v>
      </c>
    </row>
    <row r="18">
      <c r="A18" s="97" t="s">
        <v>1318</v>
      </c>
      <c r="B18" s="97" t="s">
        <v>1380</v>
      </c>
      <c r="C18" s="97">
        <v>1100.0</v>
      </c>
    </row>
    <row r="19">
      <c r="A19" s="97" t="s">
        <v>1318</v>
      </c>
      <c r="B19" s="97" t="s">
        <v>1381</v>
      </c>
      <c r="C19" s="97">
        <v>1000.0</v>
      </c>
    </row>
    <row r="20">
      <c r="A20" s="97" t="s">
        <v>1320</v>
      </c>
      <c r="B20" s="97" t="s">
        <v>1382</v>
      </c>
      <c r="C20" s="97">
        <v>240.0</v>
      </c>
    </row>
    <row r="21">
      <c r="A21" s="97" t="s">
        <v>1383</v>
      </c>
      <c r="B21" s="97" t="s">
        <v>779</v>
      </c>
      <c r="C21" s="97">
        <v>580.0</v>
      </c>
    </row>
    <row r="22">
      <c r="A22" s="97" t="s">
        <v>1384</v>
      </c>
      <c r="B22" s="97" t="s">
        <v>833</v>
      </c>
      <c r="C22" s="97">
        <v>550.0</v>
      </c>
    </row>
    <row r="23">
      <c r="A23" s="97" t="s">
        <v>1385</v>
      </c>
      <c r="B23" s="97" t="s">
        <v>1386</v>
      </c>
      <c r="C23" s="97">
        <v>750.0</v>
      </c>
    </row>
    <row r="24">
      <c r="A24" s="97" t="s">
        <v>1387</v>
      </c>
      <c r="B24" s="97" t="s">
        <v>1388</v>
      </c>
      <c r="C24" s="97">
        <v>5000.0</v>
      </c>
    </row>
    <row r="25">
      <c r="A25" s="97" t="s">
        <v>1389</v>
      </c>
      <c r="B25" s="97" t="s">
        <v>1390</v>
      </c>
      <c r="C25" s="97">
        <v>10700.0</v>
      </c>
    </row>
    <row r="26">
      <c r="A26" s="97" t="s">
        <v>1389</v>
      </c>
      <c r="B26" s="97" t="s">
        <v>781</v>
      </c>
      <c r="C26" s="97">
        <v>900.0</v>
      </c>
    </row>
    <row r="64">
      <c r="D64" s="97" t="s">
        <v>1391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2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438</v>
      </c>
    </row>
    <row r="3">
      <c r="A3" s="97" t="s">
        <v>746</v>
      </c>
      <c r="B3" s="97" t="s">
        <v>563</v>
      </c>
    </row>
    <row r="4">
      <c r="A4" s="97" t="s">
        <v>747</v>
      </c>
      <c r="B4" s="98">
        <f>SUM(C7:C50)</f>
        <v>95310</v>
      </c>
      <c r="H4" s="97" t="s">
        <v>1392</v>
      </c>
      <c r="J4" s="97" t="s">
        <v>1393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6190+7100+550+12520-700+6500</f>
        <v>32160</v>
      </c>
    </row>
    <row r="12">
      <c r="A12" s="97" t="s">
        <v>1261</v>
      </c>
      <c r="B12" s="97" t="s">
        <v>1262</v>
      </c>
      <c r="C12" s="97">
        <v>16000.0</v>
      </c>
    </row>
    <row r="13">
      <c r="A13" s="97" t="s">
        <v>1256</v>
      </c>
      <c r="B13" s="97" t="s">
        <v>1394</v>
      </c>
      <c r="C13" s="97">
        <v>950.0</v>
      </c>
    </row>
    <row r="14">
      <c r="A14" s="97" t="s">
        <v>1395</v>
      </c>
      <c r="B14" s="97" t="s">
        <v>1396</v>
      </c>
      <c r="C14" s="97">
        <v>1800.0</v>
      </c>
    </row>
    <row r="15">
      <c r="A15" s="97" t="s">
        <v>1397</v>
      </c>
      <c r="B15" s="97" t="s">
        <v>1302</v>
      </c>
      <c r="C15" s="97">
        <v>6500.0</v>
      </c>
    </row>
    <row r="16">
      <c r="A16" s="97">
        <v>10.0</v>
      </c>
      <c r="B16" s="97" t="s">
        <v>1398</v>
      </c>
      <c r="C16" s="97">
        <v>4000.0</v>
      </c>
      <c r="F16" s="97" t="s">
        <v>1399</v>
      </c>
    </row>
    <row r="17">
      <c r="A17" s="97" t="s">
        <v>1400</v>
      </c>
      <c r="B17" s="97" t="s">
        <v>1401</v>
      </c>
      <c r="C17" s="97">
        <v>100.0</v>
      </c>
    </row>
    <row r="18">
      <c r="A18" s="97" t="s">
        <v>1263</v>
      </c>
      <c r="B18" s="97" t="s">
        <v>1402</v>
      </c>
      <c r="C18" s="97">
        <v>70.0</v>
      </c>
    </row>
    <row r="19">
      <c r="A19" s="97" t="s">
        <v>1403</v>
      </c>
      <c r="B19" s="97" t="s">
        <v>779</v>
      </c>
      <c r="C19" s="97">
        <v>580.0</v>
      </c>
    </row>
    <row r="20">
      <c r="A20" s="97" t="s">
        <v>1404</v>
      </c>
      <c r="B20" s="97" t="s">
        <v>1405</v>
      </c>
      <c r="C20" s="97">
        <v>14800.0</v>
      </c>
      <c r="H20" s="97" t="s">
        <v>1406</v>
      </c>
    </row>
    <row r="26">
      <c r="D26" s="97" t="s">
        <v>1407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716</v>
      </c>
    </row>
    <row r="3">
      <c r="A3" s="97" t="s">
        <v>746</v>
      </c>
    </row>
    <row r="4">
      <c r="A4" s="97" t="s">
        <v>747</v>
      </c>
      <c r="B4" s="98">
        <f>SUM(C7:C50)</f>
        <v>17325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1575</v>
      </c>
    </row>
    <row r="11">
      <c r="A11" s="97">
        <v>5.0</v>
      </c>
      <c r="B11" s="100" t="s">
        <v>754</v>
      </c>
      <c r="C11" s="100">
        <v>15750.0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8">
      <c r="D28" s="97" t="s">
        <v>767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3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437</v>
      </c>
    </row>
    <row r="3">
      <c r="A3" s="97" t="s">
        <v>746</v>
      </c>
      <c r="B3" s="97" t="s">
        <v>483</v>
      </c>
    </row>
    <row r="4">
      <c r="A4" s="97" t="s">
        <v>747</v>
      </c>
      <c r="B4" s="98">
        <f>SUM(C7:C50)</f>
        <v>32230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v>20470.0</v>
      </c>
    </row>
    <row r="12">
      <c r="A12" s="97" t="s">
        <v>1408</v>
      </c>
      <c r="B12" s="97" t="s">
        <v>833</v>
      </c>
      <c r="C12" s="97">
        <v>550.0</v>
      </c>
    </row>
    <row r="13">
      <c r="A13" s="97" t="s">
        <v>1409</v>
      </c>
      <c r="B13" s="97" t="s">
        <v>781</v>
      </c>
      <c r="C13" s="97">
        <v>1080.0</v>
      </c>
    </row>
    <row r="14">
      <c r="A14" s="97" t="s">
        <v>1410</v>
      </c>
      <c r="B14" s="97" t="s">
        <v>779</v>
      </c>
      <c r="C14" s="97">
        <v>580.0</v>
      </c>
    </row>
    <row r="15">
      <c r="A15" s="97" t="s">
        <v>1411</v>
      </c>
      <c r="B15" s="97" t="s">
        <v>1091</v>
      </c>
      <c r="C15" s="97">
        <v>1700.0</v>
      </c>
    </row>
    <row r="16">
      <c r="A16" s="97">
        <v>10.0</v>
      </c>
    </row>
    <row r="54">
      <c r="D54" s="97" t="s">
        <v>1412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3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435</v>
      </c>
    </row>
    <row r="3">
      <c r="A3" s="97" t="s">
        <v>746</v>
      </c>
      <c r="B3" s="97" t="s">
        <v>1413</v>
      </c>
    </row>
    <row r="4">
      <c r="A4" s="97" t="s">
        <v>747</v>
      </c>
      <c r="B4" s="98">
        <f>SUM(C7:C50)</f>
        <v>13090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4000.0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2240.0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3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433</v>
      </c>
    </row>
    <row r="3">
      <c r="A3" s="97" t="s">
        <v>746</v>
      </c>
      <c r="B3" s="97" t="s">
        <v>17</v>
      </c>
    </row>
    <row r="4">
      <c r="A4" s="97" t="s">
        <v>747</v>
      </c>
      <c r="B4" s="98">
        <f>SUM(C7:C50)</f>
        <v>32140</v>
      </c>
      <c r="F4" s="97" t="s">
        <v>1414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7390+2900</f>
        <v>10290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19">
      <c r="D19" s="97" t="s">
        <v>1415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3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431</v>
      </c>
    </row>
    <row r="3">
      <c r="A3" s="97" t="s">
        <v>746</v>
      </c>
      <c r="B3" s="97" t="s">
        <v>989</v>
      </c>
    </row>
    <row r="4">
      <c r="A4" s="97" t="s">
        <v>747</v>
      </c>
      <c r="B4" s="98">
        <f>SUM(C7:C50)</f>
        <v>47170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2350</v>
      </c>
    </row>
    <row r="11">
      <c r="A11" s="97">
        <v>5.0</v>
      </c>
      <c r="B11" s="100" t="s">
        <v>754</v>
      </c>
      <c r="C11" s="100">
        <v>23500.0</v>
      </c>
    </row>
    <row r="12">
      <c r="A12" s="97" t="s">
        <v>1416</v>
      </c>
      <c r="B12" s="97" t="s">
        <v>1417</v>
      </c>
      <c r="C12" s="97">
        <v>300.0</v>
      </c>
    </row>
    <row r="13">
      <c r="A13" s="97" t="s">
        <v>1418</v>
      </c>
      <c r="B13" s="97" t="s">
        <v>1419</v>
      </c>
      <c r="C13" s="97">
        <v>3000.0</v>
      </c>
    </row>
    <row r="14">
      <c r="A14" s="97" t="s">
        <v>1420</v>
      </c>
      <c r="B14" s="97" t="s">
        <v>779</v>
      </c>
      <c r="C14" s="97">
        <v>580.0</v>
      </c>
    </row>
    <row r="15">
      <c r="A15" s="97" t="s">
        <v>1421</v>
      </c>
      <c r="B15" s="97" t="s">
        <v>781</v>
      </c>
      <c r="C15" s="97">
        <v>1090.0</v>
      </c>
    </row>
    <row r="16">
      <c r="A16" s="97">
        <v>10.0</v>
      </c>
    </row>
    <row r="45">
      <c r="F45" s="97" t="s">
        <v>1422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3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428</v>
      </c>
    </row>
    <row r="3">
      <c r="A3" s="97" t="s">
        <v>746</v>
      </c>
      <c r="B3" s="97" t="s">
        <v>445</v>
      </c>
    </row>
    <row r="4">
      <c r="A4" s="97" t="s">
        <v>747</v>
      </c>
      <c r="B4" s="98">
        <f>SUM(C7:C50)</f>
        <v>8070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 t="s">
        <v>1423</v>
      </c>
      <c r="B12" s="97" t="s">
        <v>844</v>
      </c>
      <c r="C12" s="97">
        <v>580.0</v>
      </c>
    </row>
    <row r="13">
      <c r="A13" s="97" t="s">
        <v>1424</v>
      </c>
      <c r="B13" s="97" t="s">
        <v>846</v>
      </c>
      <c r="C13" s="97">
        <v>990.0</v>
      </c>
    </row>
    <row r="14">
      <c r="A14" s="97">
        <v>8.0</v>
      </c>
      <c r="B14" s="97" t="s">
        <v>854</v>
      </c>
      <c r="C14" s="97">
        <v>6500.0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3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426</v>
      </c>
    </row>
    <row r="3">
      <c r="A3" s="97" t="s">
        <v>746</v>
      </c>
      <c r="B3" s="97" t="s">
        <v>427</v>
      </c>
    </row>
    <row r="4">
      <c r="A4" s="97" t="s">
        <v>747</v>
      </c>
      <c r="B4" s="98">
        <f>SUM(C7:C50)</f>
        <v>52150</v>
      </c>
    </row>
    <row r="5">
      <c r="D5" s="97" t="s">
        <v>1425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3000+23300</f>
        <v>26300</v>
      </c>
    </row>
    <row r="12">
      <c r="A12" s="97" t="s">
        <v>1426</v>
      </c>
      <c r="B12" s="97" t="s">
        <v>275</v>
      </c>
      <c r="C12" s="97">
        <v>5500.0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57">
      <c r="F57" s="97" t="s">
        <v>1427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3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425</v>
      </c>
    </row>
    <row r="3">
      <c r="A3" s="97" t="s">
        <v>746</v>
      </c>
      <c r="B3" s="97" t="s">
        <v>483</v>
      </c>
    </row>
    <row r="4">
      <c r="A4" s="97" t="s">
        <v>747</v>
      </c>
      <c r="B4" s="98">
        <f>SUM(C7:C50)</f>
        <v>70840</v>
      </c>
      <c r="D4" s="97" t="s">
        <v>1428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3200+20590</f>
        <v>23790</v>
      </c>
    </row>
    <row r="12">
      <c r="A12" s="97" t="s">
        <v>1429</v>
      </c>
      <c r="B12" s="97" t="s">
        <v>1430</v>
      </c>
      <c r="C12" s="97">
        <v>8800.0</v>
      </c>
    </row>
    <row r="13">
      <c r="A13" s="97" t="s">
        <v>1431</v>
      </c>
      <c r="B13" s="97" t="s">
        <v>1432</v>
      </c>
      <c r="C13" s="97">
        <v>5200.0</v>
      </c>
    </row>
    <row r="14">
      <c r="A14" s="97" t="s">
        <v>1433</v>
      </c>
      <c r="B14" s="97" t="s">
        <v>1434</v>
      </c>
      <c r="C14" s="97">
        <v>200.0</v>
      </c>
    </row>
    <row r="15">
      <c r="A15" s="97" t="s">
        <v>1435</v>
      </c>
      <c r="B15" s="97" t="s">
        <v>1436</v>
      </c>
      <c r="C15" s="97">
        <v>4920.0</v>
      </c>
    </row>
    <row r="16">
      <c r="A16" s="97" t="s">
        <v>1437</v>
      </c>
      <c r="B16" s="97" t="s">
        <v>846</v>
      </c>
      <c r="C16" s="97">
        <v>2250.0</v>
      </c>
    </row>
    <row r="17">
      <c r="A17" s="97" t="s">
        <v>1438</v>
      </c>
      <c r="B17" s="97" t="s">
        <v>779</v>
      </c>
      <c r="C17" s="97">
        <v>580.0</v>
      </c>
    </row>
    <row r="18">
      <c r="A18" s="97" t="s">
        <v>1439</v>
      </c>
      <c r="B18" s="97" t="s">
        <v>833</v>
      </c>
      <c r="C18" s="97">
        <v>550.0</v>
      </c>
    </row>
    <row r="19">
      <c r="A19" s="97" t="s">
        <v>1440</v>
      </c>
      <c r="B19" s="97" t="s">
        <v>1091</v>
      </c>
      <c r="C19" s="97">
        <v>1700.0</v>
      </c>
    </row>
    <row r="42">
      <c r="D42" s="97" t="s">
        <v>1441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3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424</v>
      </c>
    </row>
    <row r="3">
      <c r="A3" s="97" t="s">
        <v>746</v>
      </c>
      <c r="B3" s="97" t="s">
        <v>124</v>
      </c>
    </row>
    <row r="4">
      <c r="A4" s="97" t="s">
        <v>747</v>
      </c>
      <c r="B4" s="98">
        <f>SUM(C7:C50)</f>
        <v>112370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12000.0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40060+2800+9400</f>
        <v>52260</v>
      </c>
    </row>
    <row r="12">
      <c r="A12" s="97" t="s">
        <v>1442</v>
      </c>
      <c r="B12" s="97" t="s">
        <v>765</v>
      </c>
      <c r="C12" s="97">
        <v>1700.0</v>
      </c>
    </row>
    <row r="13">
      <c r="A13" s="97" t="s">
        <v>1429</v>
      </c>
      <c r="B13" s="97" t="s">
        <v>1080</v>
      </c>
      <c r="C13" s="97">
        <v>300.0</v>
      </c>
      <c r="F13" s="97" t="s">
        <v>1443</v>
      </c>
    </row>
    <row r="14">
      <c r="A14" s="97">
        <v>8.0</v>
      </c>
      <c r="B14" s="97" t="s">
        <v>1444</v>
      </c>
      <c r="C14" s="97">
        <v>7200.0</v>
      </c>
    </row>
    <row r="15">
      <c r="A15" s="97" t="s">
        <v>1445</v>
      </c>
      <c r="B15" s="97" t="s">
        <v>1233</v>
      </c>
      <c r="C15" s="97">
        <v>5200.0</v>
      </c>
    </row>
    <row r="16">
      <c r="A16" s="97" t="s">
        <v>1446</v>
      </c>
      <c r="B16" s="97" t="s">
        <v>1447</v>
      </c>
      <c r="C16" s="97">
        <v>500.0</v>
      </c>
    </row>
    <row r="17">
      <c r="A17" s="97" t="s">
        <v>1448</v>
      </c>
      <c r="B17" s="97" t="s">
        <v>833</v>
      </c>
      <c r="C17" s="97">
        <v>550.0</v>
      </c>
      <c r="H17" s="97" t="s">
        <v>1449</v>
      </c>
    </row>
    <row r="18">
      <c r="A18" s="97" t="s">
        <v>1450</v>
      </c>
      <c r="B18" s="97" t="s">
        <v>781</v>
      </c>
      <c r="C18" s="97">
        <v>5230.0</v>
      </c>
    </row>
    <row r="19">
      <c r="A19" s="97" t="s">
        <v>1451</v>
      </c>
      <c r="B19" s="97" t="s">
        <v>779</v>
      </c>
      <c r="C19" s="97">
        <v>580.0</v>
      </c>
    </row>
    <row r="20">
      <c r="A20" s="97" t="s">
        <v>1452</v>
      </c>
      <c r="B20" s="97" t="s">
        <v>954</v>
      </c>
      <c r="C20" s="97">
        <v>8500.0</v>
      </c>
    </row>
    <row r="21">
      <c r="A21" s="97" t="s">
        <v>1453</v>
      </c>
      <c r="B21" s="97" t="s">
        <v>1454</v>
      </c>
      <c r="C21" s="97">
        <v>600.0</v>
      </c>
    </row>
    <row r="22">
      <c r="A22" s="97" t="s">
        <v>1455</v>
      </c>
      <c r="B22" s="97" t="s">
        <v>1456</v>
      </c>
      <c r="C22" s="97">
        <v>8400.0</v>
      </c>
    </row>
    <row r="23">
      <c r="A23" s="97" t="s">
        <v>1457</v>
      </c>
      <c r="B23" s="97" t="s">
        <v>1458</v>
      </c>
      <c r="C23" s="97">
        <v>500.0</v>
      </c>
    </row>
    <row r="59">
      <c r="D59" s="97" t="s">
        <v>1459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25" right="0.25" top="0.75"/>
  <pageSetup fitToWidth="0" paperSize="9" cellComments="atEnd" orientation="portrait" pageOrder="overThenDown"/>
  <drawing r:id="rId1"/>
</worksheet>
</file>

<file path=xl/worksheets/sheet13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423</v>
      </c>
    </row>
    <row r="3">
      <c r="A3" s="97" t="s">
        <v>746</v>
      </c>
      <c r="B3" s="97" t="s">
        <v>18</v>
      </c>
    </row>
    <row r="4">
      <c r="A4" s="97" t="s">
        <v>747</v>
      </c>
      <c r="B4" s="98">
        <f>SUM(C7:C50)</f>
        <v>31260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10540.0</v>
      </c>
    </row>
    <row r="12">
      <c r="A12" s="97" t="s">
        <v>1460</v>
      </c>
      <c r="B12" s="97" t="s">
        <v>765</v>
      </c>
      <c r="C12" s="97">
        <v>1700.0</v>
      </c>
    </row>
    <row r="13">
      <c r="A13" s="97" t="s">
        <v>1461</v>
      </c>
      <c r="B13" s="97" t="s">
        <v>1462</v>
      </c>
      <c r="C13" s="97">
        <v>5500.0</v>
      </c>
    </row>
    <row r="14">
      <c r="A14" s="97" t="s">
        <v>1463</v>
      </c>
      <c r="B14" s="97" t="s">
        <v>1464</v>
      </c>
      <c r="C14" s="97">
        <v>2670.0</v>
      </c>
    </row>
    <row r="15">
      <c r="A15" s="97">
        <v>9.0</v>
      </c>
    </row>
    <row r="16">
      <c r="A16" s="97">
        <v>10.0</v>
      </c>
    </row>
    <row r="31">
      <c r="D31" s="97" t="s">
        <v>1465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25" right="0.25" top="0.75"/>
  <pageSetup fitToWidth="0" paperSize="9" cellComments="atEnd" orientation="landscape" pageOrder="overThenDown"/>
  <drawing r:id="rId1"/>
</worksheet>
</file>

<file path=xl/worksheets/sheet13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421</v>
      </c>
    </row>
    <row r="3">
      <c r="A3" s="97" t="s">
        <v>746</v>
      </c>
      <c r="B3" s="97" t="s">
        <v>291</v>
      </c>
    </row>
    <row r="4">
      <c r="A4" s="97" t="s">
        <v>747</v>
      </c>
      <c r="B4" s="98">
        <f>SUM(C7:C50)</f>
        <v>18480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7050.0</v>
      </c>
    </row>
    <row r="12">
      <c r="A12" s="97" t="s">
        <v>1466</v>
      </c>
      <c r="B12" s="97" t="s">
        <v>844</v>
      </c>
      <c r="C12" s="97">
        <v>580.0</v>
      </c>
    </row>
    <row r="13">
      <c r="A13" s="97" t="s">
        <v>1467</v>
      </c>
      <c r="B13" s="97" t="s">
        <v>275</v>
      </c>
      <c r="C13" s="97">
        <v>6500.0</v>
      </c>
    </row>
    <row r="14">
      <c r="A14" s="97">
        <v>8.0</v>
      </c>
    </row>
    <row r="15">
      <c r="A15" s="97">
        <v>9.0</v>
      </c>
      <c r="D15" s="97" t="s">
        <v>1468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25" right="0.25" top="0.75"/>
  <pageSetup fitToWidth="0" paperSize="9" cellComments="atEnd" orientation="landscape" pageOrder="overThenDown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714</v>
      </c>
    </row>
    <row r="3">
      <c r="A3" s="97" t="s">
        <v>746</v>
      </c>
      <c r="B3" s="97" t="s">
        <v>755</v>
      </c>
    </row>
    <row r="4">
      <c r="A4" s="97" t="s">
        <v>747</v>
      </c>
      <c r="B4" s="98">
        <f>SUM(C7:C50)</f>
        <v>20074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  <c r="F7" s="97" t="s">
        <v>768</v>
      </c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1234</v>
      </c>
    </row>
    <row r="11">
      <c r="A11" s="97">
        <v>5.0</v>
      </c>
      <c r="B11" s="100" t="s">
        <v>754</v>
      </c>
      <c r="C11" s="100">
        <v>12340.0</v>
      </c>
    </row>
    <row r="12">
      <c r="A12" s="97" t="s">
        <v>769</v>
      </c>
      <c r="B12" s="97" t="s">
        <v>275</v>
      </c>
      <c r="C12" s="97">
        <v>6500.0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4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419</v>
      </c>
    </row>
    <row r="3">
      <c r="A3" s="97" t="s">
        <v>746</v>
      </c>
      <c r="B3" s="97" t="s">
        <v>483</v>
      </c>
    </row>
    <row r="4">
      <c r="A4" s="97" t="s">
        <v>747</v>
      </c>
      <c r="B4" s="98">
        <f>SUM(C7:C50)</f>
        <v>64850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4870+20850+1480</f>
        <v>27200</v>
      </c>
    </row>
    <row r="12">
      <c r="A12" s="97" t="s">
        <v>1469</v>
      </c>
      <c r="B12" s="97" t="s">
        <v>275</v>
      </c>
      <c r="C12" s="97">
        <v>8500.0</v>
      </c>
      <c r="H12" s="97" t="s">
        <v>1470</v>
      </c>
    </row>
    <row r="13">
      <c r="A13" s="97" t="s">
        <v>1471</v>
      </c>
      <c r="B13" s="97" t="s">
        <v>1472</v>
      </c>
      <c r="C13" s="97">
        <v>750.0</v>
      </c>
      <c r="D13" s="97" t="s">
        <v>1473</v>
      </c>
    </row>
    <row r="14">
      <c r="A14" s="97" t="s">
        <v>1474</v>
      </c>
      <c r="B14" s="97" t="s">
        <v>1475</v>
      </c>
      <c r="C14" s="97">
        <v>1200.0</v>
      </c>
    </row>
    <row r="15">
      <c r="A15" s="97" t="s">
        <v>1476</v>
      </c>
      <c r="B15" s="97" t="s">
        <v>1091</v>
      </c>
      <c r="C15" s="97">
        <v>1700.0</v>
      </c>
    </row>
    <row r="16">
      <c r="A16" s="97" t="s">
        <v>1477</v>
      </c>
      <c r="B16" s="97" t="s">
        <v>846</v>
      </c>
      <c r="C16" s="97">
        <v>2250.0</v>
      </c>
    </row>
    <row r="17">
      <c r="A17" s="97" t="s">
        <v>1478</v>
      </c>
      <c r="B17" s="97" t="s">
        <v>1479</v>
      </c>
      <c r="C17" s="97">
        <v>5400.0</v>
      </c>
    </row>
    <row r="39">
      <c r="F39" s="97" t="s">
        <v>1480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25" right="0.25" top="0.75"/>
  <pageSetup fitToWidth="0" paperSize="9" cellComments="atEnd" orientation="landscape" pageOrder="overThenDown"/>
  <drawing r:id="rId1"/>
</worksheet>
</file>

<file path=xl/worksheets/sheet14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417</v>
      </c>
    </row>
    <row r="3">
      <c r="A3" s="97" t="s">
        <v>746</v>
      </c>
      <c r="B3" s="97" t="s">
        <v>1284</v>
      </c>
      <c r="D3" s="97" t="s">
        <v>1481</v>
      </c>
    </row>
    <row r="4">
      <c r="A4" s="97" t="s">
        <v>747</v>
      </c>
      <c r="B4" s="98">
        <f>SUM(C7:C50)</f>
        <v>70545</v>
      </c>
    </row>
    <row r="6">
      <c r="A6" s="97" t="s">
        <v>0</v>
      </c>
      <c r="B6" s="97" t="s">
        <v>748</v>
      </c>
      <c r="C6" s="97" t="s">
        <v>749</v>
      </c>
      <c r="F6" s="97" t="s">
        <v>1482</v>
      </c>
    </row>
    <row r="7">
      <c r="A7" s="97">
        <v>1.0</v>
      </c>
      <c r="B7" s="97" t="s">
        <v>750</v>
      </c>
      <c r="C7" s="99">
        <v>12000.0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2600+37735+200</f>
        <v>40535</v>
      </c>
    </row>
    <row r="12">
      <c r="A12" s="97" t="s">
        <v>1483</v>
      </c>
      <c r="B12" s="97" t="s">
        <v>765</v>
      </c>
      <c r="C12" s="97">
        <v>1700.0</v>
      </c>
    </row>
    <row r="13">
      <c r="A13" s="97" t="s">
        <v>1484</v>
      </c>
      <c r="B13" s="97" t="s">
        <v>275</v>
      </c>
      <c r="C13" s="97">
        <v>3500.0</v>
      </c>
    </row>
    <row r="14">
      <c r="A14" s="97" t="s">
        <v>1485</v>
      </c>
      <c r="B14" s="97" t="s">
        <v>1486</v>
      </c>
      <c r="C14" s="97">
        <v>300.0</v>
      </c>
    </row>
    <row r="15">
      <c r="A15" s="97">
        <v>9.0</v>
      </c>
      <c r="B15" s="97" t="s">
        <v>973</v>
      </c>
      <c r="C15" s="97">
        <v>2000.0</v>
      </c>
    </row>
    <row r="16">
      <c r="A16" s="97" t="s">
        <v>1409</v>
      </c>
      <c r="B16" s="97" t="s">
        <v>846</v>
      </c>
      <c r="C16" s="97">
        <v>1080.0</v>
      </c>
    </row>
    <row r="17">
      <c r="A17" s="97" t="s">
        <v>1487</v>
      </c>
      <c r="B17" s="97" t="s">
        <v>779</v>
      </c>
      <c r="C17" s="97">
        <v>580.0</v>
      </c>
    </row>
    <row r="18">
      <c r="A18" s="97" t="s">
        <v>1488</v>
      </c>
      <c r="B18" s="97" t="s">
        <v>1378</v>
      </c>
      <c r="C18" s="97">
        <v>500.0</v>
      </c>
    </row>
    <row r="79">
      <c r="D79" s="97" t="s">
        <v>1489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25" right="0.25" top="0.75"/>
  <pageSetup fitToWidth="0" paperSize="9" cellComments="atEnd" orientation="portrait" pageOrder="overThenDown"/>
  <drawing r:id="rId1"/>
</worksheet>
</file>

<file path=xl/worksheets/sheet14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416</v>
      </c>
    </row>
    <row r="3">
      <c r="A3" s="97" t="s">
        <v>746</v>
      </c>
      <c r="B3" s="97" t="s">
        <v>436</v>
      </c>
    </row>
    <row r="4">
      <c r="A4" s="97" t="s">
        <v>747</v>
      </c>
      <c r="B4" s="98">
        <f>SUM(C7:C50)</f>
        <v>47360</v>
      </c>
      <c r="F4" s="97" t="s">
        <v>1490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19710+4600</f>
        <v>24310</v>
      </c>
    </row>
    <row r="12">
      <c r="A12" s="97" t="s">
        <v>1491</v>
      </c>
      <c r="B12" s="97" t="s">
        <v>765</v>
      </c>
      <c r="C12" s="97">
        <v>1700.0</v>
      </c>
    </row>
    <row r="13">
      <c r="A13" s="97">
        <v>7.0</v>
      </c>
      <c r="B13" s="97" t="s">
        <v>973</v>
      </c>
      <c r="C13" s="97">
        <v>3000.0</v>
      </c>
    </row>
    <row r="14">
      <c r="A14" s="97" t="s">
        <v>1492</v>
      </c>
      <c r="B14" s="97" t="s">
        <v>854</v>
      </c>
      <c r="C14" s="97">
        <v>5000.0</v>
      </c>
    </row>
    <row r="15">
      <c r="A15" s="97">
        <v>9.0</v>
      </c>
    </row>
    <row r="16">
      <c r="A16" s="97">
        <v>10.0</v>
      </c>
    </row>
    <row r="46">
      <c r="D46" s="97" t="s">
        <v>1493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14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413</v>
      </c>
    </row>
    <row r="3">
      <c r="A3" s="97" t="s">
        <v>746</v>
      </c>
      <c r="B3" s="97" t="s">
        <v>223</v>
      </c>
    </row>
    <row r="4">
      <c r="A4" s="97" t="s">
        <v>747</v>
      </c>
      <c r="B4" s="98">
        <f>SUM(C7:C50)</f>
        <v>68730</v>
      </c>
      <c r="F4" s="97" t="s">
        <v>1494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19710+1100+480</f>
        <v>21290</v>
      </c>
    </row>
    <row r="12">
      <c r="A12" s="97" t="s">
        <v>1495</v>
      </c>
      <c r="B12" s="97" t="s">
        <v>275</v>
      </c>
      <c r="C12" s="97">
        <v>3500.0</v>
      </c>
    </row>
    <row r="13">
      <c r="A13" s="97" t="s">
        <v>1496</v>
      </c>
      <c r="B13" s="97" t="s">
        <v>765</v>
      </c>
      <c r="C13" s="97">
        <v>1700.0</v>
      </c>
    </row>
    <row r="14">
      <c r="A14" s="97">
        <v>8.0</v>
      </c>
      <c r="B14" s="97" t="s">
        <v>1373</v>
      </c>
      <c r="C14" s="97">
        <v>7000.0</v>
      </c>
      <c r="F14" s="97" t="s">
        <v>1497</v>
      </c>
    </row>
    <row r="15">
      <c r="A15" s="97" t="s">
        <v>1498</v>
      </c>
      <c r="B15" s="97" t="s">
        <v>1499</v>
      </c>
      <c r="C15" s="97">
        <v>1210.0</v>
      </c>
    </row>
    <row r="16">
      <c r="A16" s="97" t="s">
        <v>1500</v>
      </c>
      <c r="B16" s="97" t="s">
        <v>1501</v>
      </c>
      <c r="C16" s="97">
        <v>1000.0</v>
      </c>
    </row>
    <row r="17">
      <c r="A17" s="97" t="s">
        <v>1287</v>
      </c>
      <c r="B17" s="97" t="s">
        <v>1039</v>
      </c>
      <c r="C17" s="97">
        <v>300.0</v>
      </c>
    </row>
    <row r="18">
      <c r="A18" s="97" t="s">
        <v>1502</v>
      </c>
      <c r="B18" s="97" t="s">
        <v>1503</v>
      </c>
      <c r="C18" s="97">
        <v>10300.0</v>
      </c>
    </row>
    <row r="19">
      <c r="A19" s="97" t="s">
        <v>1502</v>
      </c>
      <c r="B19" s="97" t="s">
        <v>1504</v>
      </c>
      <c r="C19" s="97">
        <v>6500.0</v>
      </c>
    </row>
    <row r="20">
      <c r="A20" s="97" t="s">
        <v>1505</v>
      </c>
      <c r="B20" s="97" t="s">
        <v>779</v>
      </c>
      <c r="C20" s="97">
        <v>580.0</v>
      </c>
    </row>
    <row r="34">
      <c r="D34" s="97" t="s">
        <v>1506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25" right="0.25" top="0.75"/>
  <pageSetup paperSize="9" cellComments="atEnd" orientation="landscape" pageOrder="overThenDown"/>
  <drawing r:id="rId1"/>
</worksheet>
</file>

<file path=xl/worksheets/sheet14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411</v>
      </c>
    </row>
    <row r="3">
      <c r="A3" s="97" t="s">
        <v>746</v>
      </c>
      <c r="B3" s="97" t="s">
        <v>436</v>
      </c>
    </row>
    <row r="4">
      <c r="A4" s="97" t="s">
        <v>747</v>
      </c>
      <c r="B4" s="98">
        <f>SUM(C7:C50)</f>
        <v>12870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4320.0</v>
      </c>
    </row>
    <row r="12">
      <c r="A12" s="97" t="s">
        <v>1507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  <c r="D14" s="97" t="s">
        <v>1508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25" right="0.25" top="0.75"/>
  <pageSetup fitToWidth="0" paperSize="9" cellComments="atEnd" orientation="landscape" pageOrder="overThenDown"/>
  <drawing r:id="rId1"/>
</worksheet>
</file>

<file path=xl/worksheets/sheet14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410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28165</v>
      </c>
    </row>
    <row r="6">
      <c r="A6" s="97" t="s">
        <v>0</v>
      </c>
      <c r="B6" s="97" t="s">
        <v>748</v>
      </c>
      <c r="C6" s="97" t="s">
        <v>749</v>
      </c>
      <c r="H6" s="97" t="s">
        <v>1509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2000.0</v>
      </c>
      <c r="F9" s="97" t="s">
        <v>1510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12940+3285+600</f>
        <v>16825</v>
      </c>
    </row>
    <row r="12">
      <c r="A12" s="97" t="s">
        <v>1511</v>
      </c>
      <c r="B12" s="97" t="s">
        <v>765</v>
      </c>
      <c r="C12" s="97">
        <v>1700.0</v>
      </c>
    </row>
    <row r="13">
      <c r="A13" s="97" t="s">
        <v>1512</v>
      </c>
      <c r="B13" s="97" t="s">
        <v>1513</v>
      </c>
      <c r="C13" s="97">
        <v>240.0</v>
      </c>
    </row>
    <row r="14">
      <c r="A14" s="97" t="s">
        <v>1514</v>
      </c>
      <c r="B14" s="97" t="s">
        <v>833</v>
      </c>
      <c r="C14" s="97">
        <v>550.0</v>
      </c>
    </row>
    <row r="15">
      <c r="A15" s="97">
        <v>9.0</v>
      </c>
    </row>
    <row r="16">
      <c r="A16" s="97">
        <v>10.0</v>
      </c>
    </row>
    <row r="31">
      <c r="D31" s="97" t="s">
        <v>1515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25" right="0.25" top="0.75"/>
  <pageSetup fitToWidth="0" paperSize="9" cellComments="atEnd" orientation="landscape" pageOrder="overThenDown"/>
  <drawing r:id="rId1"/>
</worksheet>
</file>

<file path=xl/worksheets/sheet14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408</v>
      </c>
    </row>
    <row r="3">
      <c r="A3" s="97" t="s">
        <v>746</v>
      </c>
      <c r="B3" s="97" t="s">
        <v>18</v>
      </c>
    </row>
    <row r="4">
      <c r="A4" s="97" t="s">
        <v>747</v>
      </c>
      <c r="B4" s="98">
        <f>SUM(C7:C50)</f>
        <v>40090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350.0</v>
      </c>
      <c r="F8" s="97" t="s">
        <v>1516</v>
      </c>
    </row>
    <row r="9">
      <c r="A9" s="97">
        <v>3.0</v>
      </c>
      <c r="B9" s="97" t="s">
        <v>752</v>
      </c>
      <c r="C9" s="99">
        <v>3000.0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16040+1500</f>
        <v>17540</v>
      </c>
    </row>
    <row r="12">
      <c r="A12" s="97" t="s">
        <v>1517</v>
      </c>
      <c r="B12" s="97" t="s">
        <v>275</v>
      </c>
      <c r="C12" s="97">
        <v>3500.0</v>
      </c>
    </row>
    <row r="13">
      <c r="A13" s="97" t="s">
        <v>1518</v>
      </c>
      <c r="B13" s="97" t="s">
        <v>765</v>
      </c>
      <c r="C13" s="97">
        <v>1700.0</v>
      </c>
    </row>
    <row r="14">
      <c r="A14" s="97" t="s">
        <v>1471</v>
      </c>
      <c r="B14" s="97" t="s">
        <v>1519</v>
      </c>
      <c r="C14" s="97">
        <v>3500.0</v>
      </c>
    </row>
    <row r="15">
      <c r="A15" s="97">
        <v>9.0</v>
      </c>
      <c r="B15" s="97" t="s">
        <v>1520</v>
      </c>
      <c r="C15" s="97">
        <v>2000.0</v>
      </c>
    </row>
    <row r="16">
      <c r="A16" s="97">
        <v>10.0</v>
      </c>
    </row>
    <row r="41">
      <c r="D41" s="97" t="s">
        <v>1521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4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407</v>
      </c>
    </row>
    <row r="3">
      <c r="A3" s="97" t="s">
        <v>746</v>
      </c>
      <c r="B3" s="97" t="s">
        <v>1195</v>
      </c>
    </row>
    <row r="4">
      <c r="A4" s="97" t="s">
        <v>747</v>
      </c>
      <c r="B4" s="98">
        <f>SUM(C7:C50)</f>
        <v>8200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/>
    </row>
    <row r="11">
      <c r="A11" s="97">
        <v>5.0</v>
      </c>
      <c r="B11" s="100" t="s">
        <v>754</v>
      </c>
      <c r="C11" s="100">
        <v>8200.0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4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406</v>
      </c>
    </row>
    <row r="3">
      <c r="A3" s="97" t="s">
        <v>746</v>
      </c>
      <c r="B3" s="97" t="s">
        <v>429</v>
      </c>
    </row>
    <row r="4">
      <c r="A4" s="97" t="s">
        <v>747</v>
      </c>
      <c r="B4" s="98">
        <f>SUM(C7:C50)</f>
        <v>31035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  <c r="D8" s="97" t="s">
        <v>1522</v>
      </c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175</v>
      </c>
    </row>
    <row r="11">
      <c r="A11" s="97">
        <v>5.0</v>
      </c>
      <c r="B11" s="100" t="s">
        <v>754</v>
      </c>
      <c r="C11" s="100">
        <v>1750.0</v>
      </c>
    </row>
    <row r="12">
      <c r="A12" s="97">
        <v>6.0</v>
      </c>
      <c r="B12" s="97" t="s">
        <v>927</v>
      </c>
      <c r="C12" s="97">
        <v>25260.0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4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405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18660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860</v>
      </c>
    </row>
    <row r="11">
      <c r="A11" s="97">
        <v>5.0</v>
      </c>
      <c r="B11" s="100" t="s">
        <v>754</v>
      </c>
      <c r="C11" s="100">
        <v>8600.0</v>
      </c>
    </row>
    <row r="12">
      <c r="A12" s="97" t="s">
        <v>1418</v>
      </c>
      <c r="B12" s="97" t="s">
        <v>1523</v>
      </c>
      <c r="C12" s="97">
        <v>8000.0</v>
      </c>
    </row>
    <row r="13">
      <c r="A13" s="97" t="s">
        <v>1524</v>
      </c>
      <c r="B13" s="97" t="s">
        <v>1525</v>
      </c>
      <c r="C13" s="97">
        <v>1200.0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711</v>
      </c>
    </row>
    <row r="3">
      <c r="A3" s="97" t="s">
        <v>746</v>
      </c>
      <c r="B3" s="97" t="s">
        <v>755</v>
      </c>
    </row>
    <row r="4">
      <c r="A4" s="97" t="s">
        <v>747</v>
      </c>
      <c r="B4" s="98">
        <f>SUM(C7:C50)</f>
        <v>32443.4</v>
      </c>
      <c r="F4" s="97" t="s">
        <v>770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2949.4</v>
      </c>
    </row>
    <row r="11">
      <c r="A11" s="97">
        <v>5.0</v>
      </c>
      <c r="B11" s="100" t="s">
        <v>754</v>
      </c>
      <c r="C11" s="100">
        <f>18640+3000+7854</f>
        <v>29494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1">
      <c r="D31" s="97" t="s">
        <v>771</v>
      </c>
    </row>
    <row r="32">
      <c r="F32" s="97" t="s">
        <v>772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404</v>
      </c>
    </row>
    <row r="3">
      <c r="A3" s="97" t="s">
        <v>746</v>
      </c>
      <c r="B3" s="97" t="s">
        <v>1526</v>
      </c>
    </row>
    <row r="4">
      <c r="A4" s="97" t="s">
        <v>747</v>
      </c>
      <c r="B4" s="98">
        <f>SUM(C7:C50)</f>
        <v>20339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1849</v>
      </c>
    </row>
    <row r="11">
      <c r="A11" s="97">
        <v>5.0</v>
      </c>
      <c r="B11" s="100" t="s">
        <v>754</v>
      </c>
      <c r="C11" s="100">
        <v>18490.0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43">
      <c r="D43" s="97" t="s">
        <v>1527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400</v>
      </c>
    </row>
    <row r="3">
      <c r="A3" s="97" t="s">
        <v>746</v>
      </c>
      <c r="B3" s="97" t="s">
        <v>218</v>
      </c>
    </row>
    <row r="4">
      <c r="A4" s="97" t="s">
        <v>747</v>
      </c>
      <c r="B4" s="98">
        <f>SUM(C7:C50)</f>
        <v>31250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f>7890+2700</f>
        <v>10590</v>
      </c>
    </row>
    <row r="12">
      <c r="A12" s="97">
        <v>6.0</v>
      </c>
      <c r="B12" s="97" t="s">
        <v>998</v>
      </c>
      <c r="C12" s="97">
        <v>3500.0</v>
      </c>
      <c r="F12" s="97" t="s">
        <v>1528</v>
      </c>
    </row>
    <row r="13">
      <c r="A13" s="97" t="s">
        <v>1529</v>
      </c>
      <c r="B13" s="97" t="s">
        <v>759</v>
      </c>
      <c r="C13" s="97">
        <v>5000.0</v>
      </c>
    </row>
    <row r="14">
      <c r="A14" s="97" t="s">
        <v>1530</v>
      </c>
      <c r="B14" s="97" t="s">
        <v>844</v>
      </c>
      <c r="C14" s="97">
        <v>580.0</v>
      </c>
    </row>
    <row r="15">
      <c r="A15" s="97" t="s">
        <v>1531</v>
      </c>
      <c r="B15" s="97" t="s">
        <v>846</v>
      </c>
      <c r="C15" s="97">
        <v>1180.0</v>
      </c>
    </row>
    <row r="16">
      <c r="A16" s="97" t="s">
        <v>1532</v>
      </c>
      <c r="B16" s="97" t="s">
        <v>833</v>
      </c>
      <c r="C16" s="97">
        <v>550.0</v>
      </c>
    </row>
    <row r="24">
      <c r="D24" s="97" t="s">
        <v>1533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398</v>
      </c>
    </row>
    <row r="3">
      <c r="A3" s="97" t="s">
        <v>746</v>
      </c>
      <c r="B3" s="97" t="s">
        <v>1526</v>
      </c>
    </row>
    <row r="4">
      <c r="A4" s="97" t="s">
        <v>747</v>
      </c>
      <c r="B4" s="98">
        <f>SUM(C7:C50)</f>
        <v>18190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1500.0</v>
      </c>
      <c r="D9" s="97" t="s">
        <v>1534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9440.0</v>
      </c>
    </row>
    <row r="12">
      <c r="A12" s="97" t="s">
        <v>1535</v>
      </c>
      <c r="B12" s="97" t="s">
        <v>1519</v>
      </c>
      <c r="C12" s="97">
        <v>900.0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396</v>
      </c>
    </row>
    <row r="3">
      <c r="A3" s="97" t="s">
        <v>746</v>
      </c>
      <c r="B3" s="97" t="s">
        <v>1273</v>
      </c>
    </row>
    <row r="4">
      <c r="A4" s="97" t="s">
        <v>747</v>
      </c>
      <c r="B4" s="98">
        <f>SUM(C7:C50)</f>
        <v>26126.5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  <c r="D9" s="97" t="s">
        <v>1536</v>
      </c>
    </row>
    <row r="10">
      <c r="A10" s="97">
        <v>4.0</v>
      </c>
      <c r="B10" s="97" t="s">
        <v>753</v>
      </c>
      <c r="C10" s="99">
        <f>C11*0.1</f>
        <v>961.5</v>
      </c>
    </row>
    <row r="11">
      <c r="A11" s="97">
        <v>5.0</v>
      </c>
      <c r="B11" s="100" t="s">
        <v>754</v>
      </c>
      <c r="C11" s="100">
        <f>1900+7715</f>
        <v>9615</v>
      </c>
    </row>
    <row r="12">
      <c r="A12" s="97" t="s">
        <v>1537</v>
      </c>
      <c r="B12" s="97" t="s">
        <v>1538</v>
      </c>
      <c r="C12" s="97">
        <v>13500.0</v>
      </c>
    </row>
    <row r="13">
      <c r="A13" s="97" t="s">
        <v>1539</v>
      </c>
      <c r="B13" s="97" t="s">
        <v>1540</v>
      </c>
      <c r="C13" s="97">
        <v>2050.0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9">
      <c r="F29" s="97" t="s">
        <v>1541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392</v>
      </c>
    </row>
    <row r="3">
      <c r="A3" s="97" t="s">
        <v>746</v>
      </c>
      <c r="B3" s="97" t="s">
        <v>393</v>
      </c>
    </row>
    <row r="4">
      <c r="A4" s="97" t="s">
        <v>747</v>
      </c>
      <c r="B4" s="98">
        <f>SUM(C7:C50)</f>
        <v>87760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82170.0</v>
      </c>
    </row>
    <row r="12">
      <c r="A12" s="97" t="s">
        <v>1542</v>
      </c>
      <c r="B12" s="97" t="s">
        <v>846</v>
      </c>
      <c r="C12" s="97">
        <v>5590.0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391</v>
      </c>
    </row>
    <row r="3">
      <c r="A3" s="97" t="s">
        <v>746</v>
      </c>
      <c r="B3" s="97" t="s">
        <v>393</v>
      </c>
    </row>
    <row r="4">
      <c r="A4" s="97" t="s">
        <v>747</v>
      </c>
      <c r="B4" s="98">
        <f>SUM(C7:C50)</f>
        <v>40065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5040+9575</f>
        <v>14615</v>
      </c>
    </row>
    <row r="12">
      <c r="A12" s="97" t="s">
        <v>1543</v>
      </c>
      <c r="B12" s="97" t="s">
        <v>765</v>
      </c>
      <c r="C12" s="97">
        <v>1700.0</v>
      </c>
    </row>
    <row r="13">
      <c r="A13" s="97" t="s">
        <v>1544</v>
      </c>
      <c r="B13" s="97" t="s">
        <v>854</v>
      </c>
      <c r="C13" s="97">
        <v>6400.0</v>
      </c>
      <c r="D13" s="97" t="s">
        <v>1545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18">
      <c r="F18" s="97" t="s">
        <v>1546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390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92383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97" t="s">
        <v>754</v>
      </c>
      <c r="C11" s="97">
        <f>24850+6600</f>
        <v>31450</v>
      </c>
    </row>
    <row r="12">
      <c r="A12" s="97" t="s">
        <v>1547</v>
      </c>
      <c r="B12" s="97" t="s">
        <v>765</v>
      </c>
      <c r="C12" s="97">
        <v>1700.0</v>
      </c>
    </row>
    <row r="13">
      <c r="A13" s="97" t="s">
        <v>1548</v>
      </c>
      <c r="B13" s="97" t="s">
        <v>1549</v>
      </c>
      <c r="C13" s="97">
        <v>2403.0</v>
      </c>
    </row>
    <row r="14">
      <c r="A14" s="97" t="s">
        <v>1537</v>
      </c>
      <c r="B14" s="97" t="s">
        <v>1538</v>
      </c>
      <c r="C14" s="97">
        <v>13800.0</v>
      </c>
    </row>
    <row r="15">
      <c r="A15" s="97" t="s">
        <v>1550</v>
      </c>
      <c r="B15" s="97" t="s">
        <v>854</v>
      </c>
      <c r="C15" s="97">
        <v>8750.0</v>
      </c>
    </row>
    <row r="16">
      <c r="A16" s="97" t="s">
        <v>1551</v>
      </c>
      <c r="B16" s="97" t="s">
        <v>1552</v>
      </c>
      <c r="C16" s="97">
        <v>1800.0</v>
      </c>
    </row>
    <row r="17">
      <c r="A17" s="97" t="s">
        <v>1553</v>
      </c>
      <c r="B17" s="97" t="s">
        <v>275</v>
      </c>
      <c r="C17" s="97">
        <v>7500.0</v>
      </c>
    </row>
    <row r="18">
      <c r="A18" s="97" t="s">
        <v>1554</v>
      </c>
      <c r="B18" s="97" t="s">
        <v>779</v>
      </c>
      <c r="C18" s="97">
        <v>580.0</v>
      </c>
      <c r="F18" s="97" t="s">
        <v>1555</v>
      </c>
    </row>
    <row r="19">
      <c r="A19" s="97" t="s">
        <v>1556</v>
      </c>
      <c r="B19" s="97" t="s">
        <v>833</v>
      </c>
      <c r="C19" s="97">
        <v>550.0</v>
      </c>
    </row>
    <row r="43">
      <c r="D43" s="97" t="s">
        <v>1557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388</v>
      </c>
    </row>
    <row r="3">
      <c r="A3" s="97" t="s">
        <v>746</v>
      </c>
      <c r="B3" s="97" t="s">
        <v>1558</v>
      </c>
    </row>
    <row r="4">
      <c r="A4" s="97" t="s">
        <v>747</v>
      </c>
      <c r="B4" s="98">
        <f>SUM(C7:C50)</f>
        <v>35440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97" t="s">
        <v>754</v>
      </c>
      <c r="C11" s="97">
        <v>19390.0</v>
      </c>
    </row>
    <row r="12">
      <c r="A12" s="97" t="s">
        <v>1559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8">
      <c r="D38" s="97" t="s">
        <v>1560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387</v>
      </c>
    </row>
    <row r="3">
      <c r="A3" s="97" t="s">
        <v>746</v>
      </c>
      <c r="B3" s="97" t="s">
        <v>381</v>
      </c>
    </row>
    <row r="4">
      <c r="A4" s="97" t="s">
        <v>747</v>
      </c>
      <c r="B4" s="98">
        <f>SUM(C7:C50)</f>
        <v>9190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4840.0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  <c r="D16" s="97" t="s">
        <v>1561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5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385</v>
      </c>
    </row>
    <row r="3">
      <c r="A3" s="97" t="s">
        <v>746</v>
      </c>
      <c r="B3" s="97" t="s">
        <v>393</v>
      </c>
    </row>
    <row r="4">
      <c r="A4" s="97" t="s">
        <v>747</v>
      </c>
      <c r="B4" s="98">
        <f>SUM(C7:C50)</f>
        <v>43070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33720.0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45">
      <c r="D45" s="97" t="s">
        <v>1562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709</v>
      </c>
    </row>
    <row r="3">
      <c r="A3" s="97" t="s">
        <v>746</v>
      </c>
    </row>
    <row r="4">
      <c r="A4" s="97" t="s">
        <v>747</v>
      </c>
      <c r="B4" s="98">
        <f>SUM(C7:C50)</f>
        <v>15862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1442</v>
      </c>
    </row>
    <row r="11">
      <c r="A11" s="97">
        <v>5.0</v>
      </c>
      <c r="B11" s="100" t="s">
        <v>754</v>
      </c>
      <c r="C11" s="100">
        <f>9770+4650</f>
        <v>14420</v>
      </c>
    </row>
    <row r="12">
      <c r="A12" s="97">
        <v>6.0</v>
      </c>
      <c r="F12" s="97" t="s">
        <v>773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2">
      <c r="D32" s="97" t="s">
        <v>774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384</v>
      </c>
    </row>
    <row r="3">
      <c r="A3" s="97" t="s">
        <v>746</v>
      </c>
      <c r="B3" s="97" t="s">
        <v>399</v>
      </c>
    </row>
    <row r="4">
      <c r="A4" s="97" t="s">
        <v>747</v>
      </c>
      <c r="B4" s="98">
        <f>SUM(C7:C50)</f>
        <v>15300</v>
      </c>
    </row>
    <row r="5">
      <c r="F5" s="97" t="s">
        <v>1563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7000+950</f>
        <v>7950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5">
      <c r="D25" s="97" t="s">
        <v>1564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383</v>
      </c>
    </row>
    <row r="3">
      <c r="A3" s="97" t="s">
        <v>746</v>
      </c>
      <c r="B3" s="97" t="s">
        <v>1565</v>
      </c>
    </row>
    <row r="4">
      <c r="A4" s="97" t="s">
        <v>747</v>
      </c>
      <c r="B4" s="98">
        <f>SUM(C7:C50)</f>
        <v>9700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4850.0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379</v>
      </c>
    </row>
    <row r="3">
      <c r="A3" s="97" t="s">
        <v>746</v>
      </c>
      <c r="B3" s="97" t="s">
        <v>381</v>
      </c>
    </row>
    <row r="4">
      <c r="A4" s="97" t="s">
        <v>747</v>
      </c>
      <c r="B4" s="98">
        <f>SUM(C7:C50)</f>
        <v>41930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10790.0</v>
      </c>
    </row>
    <row r="12">
      <c r="A12" s="97" t="s">
        <v>1566</v>
      </c>
      <c r="B12" s="97" t="s">
        <v>1567</v>
      </c>
      <c r="C12" s="97">
        <v>400.0</v>
      </c>
    </row>
    <row r="13">
      <c r="A13" s="97" t="s">
        <v>1568</v>
      </c>
      <c r="B13" s="97" t="s">
        <v>833</v>
      </c>
      <c r="C13" s="97">
        <v>690.0</v>
      </c>
    </row>
    <row r="14">
      <c r="A14" s="97" t="s">
        <v>1569</v>
      </c>
      <c r="B14" s="97" t="s">
        <v>765</v>
      </c>
      <c r="C14" s="97">
        <v>1700.0</v>
      </c>
    </row>
    <row r="15">
      <c r="A15" s="97" t="s">
        <v>1570</v>
      </c>
      <c r="B15" s="97" t="s">
        <v>1571</v>
      </c>
      <c r="C15" s="97">
        <v>11000.0</v>
      </c>
    </row>
    <row r="16">
      <c r="A16" s="97">
        <v>10.0</v>
      </c>
    </row>
    <row r="17">
      <c r="D17" s="97" t="s">
        <v>1572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377</v>
      </c>
    </row>
    <row r="3">
      <c r="A3" s="97" t="s">
        <v>746</v>
      </c>
      <c r="B3" s="97" t="s">
        <v>381</v>
      </c>
    </row>
    <row r="4">
      <c r="A4" s="97" t="s">
        <v>747</v>
      </c>
      <c r="B4" s="98">
        <f>SUM(C7:C50)</f>
        <v>12290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3440.0</v>
      </c>
    </row>
    <row r="12">
      <c r="A12" s="97" t="s">
        <v>1573</v>
      </c>
      <c r="B12" s="97" t="s">
        <v>1048</v>
      </c>
      <c r="C12" s="97">
        <v>500.0</v>
      </c>
    </row>
    <row r="13">
      <c r="A13" s="97">
        <v>7.0</v>
      </c>
    </row>
    <row r="14">
      <c r="A14" s="97">
        <v>8.0</v>
      </c>
      <c r="D14" s="97" t="s">
        <v>1574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375</v>
      </c>
    </row>
    <row r="3">
      <c r="A3" s="97" t="s">
        <v>746</v>
      </c>
      <c r="B3" s="97" t="s">
        <v>393</v>
      </c>
    </row>
    <row r="4">
      <c r="A4" s="97" t="s">
        <v>747</v>
      </c>
      <c r="B4" s="98">
        <f>SUM(C7:C50)</f>
        <v>17865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4015.0</v>
      </c>
    </row>
    <row r="12">
      <c r="A12" s="97" t="s">
        <v>1575</v>
      </c>
      <c r="B12" s="97" t="s">
        <v>854</v>
      </c>
      <c r="C12" s="97">
        <v>9000.0</v>
      </c>
    </row>
    <row r="14">
      <c r="A14" s="97" t="s">
        <v>1576</v>
      </c>
      <c r="B14" s="97" t="s">
        <v>973</v>
      </c>
      <c r="C14" s="97">
        <v>500.0</v>
      </c>
    </row>
    <row r="15">
      <c r="A15" s="97">
        <v>9.0</v>
      </c>
      <c r="D15" s="97" t="s">
        <v>1577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373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65030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1800.0</v>
      </c>
    </row>
    <row r="11">
      <c r="A11" s="97">
        <v>5.0</v>
      </c>
      <c r="B11" s="97" t="s">
        <v>754</v>
      </c>
      <c r="C11" s="97">
        <v>17980.0</v>
      </c>
    </row>
    <row r="12">
      <c r="A12" s="97" t="s">
        <v>1578</v>
      </c>
      <c r="B12" s="97" t="s">
        <v>1538</v>
      </c>
      <c r="C12" s="102">
        <f>9600+5100</f>
        <v>14700</v>
      </c>
    </row>
    <row r="13">
      <c r="A13" s="97" t="s">
        <v>1579</v>
      </c>
      <c r="B13" s="97" t="s">
        <v>1580</v>
      </c>
      <c r="C13" s="97">
        <v>1300.0</v>
      </c>
    </row>
    <row r="14">
      <c r="A14" s="97" t="s">
        <v>1581</v>
      </c>
      <c r="B14" s="97" t="s">
        <v>765</v>
      </c>
      <c r="C14" s="97">
        <v>1700.0</v>
      </c>
    </row>
    <row r="15">
      <c r="A15" s="97" t="s">
        <v>1582</v>
      </c>
      <c r="B15" s="97" t="s">
        <v>1583</v>
      </c>
      <c r="C15" s="97">
        <v>4420.0</v>
      </c>
    </row>
    <row r="16">
      <c r="A16" s="97">
        <v>10.0</v>
      </c>
      <c r="B16" s="97" t="s">
        <v>973</v>
      </c>
      <c r="C16" s="97">
        <v>5000.0</v>
      </c>
    </row>
    <row r="17">
      <c r="A17" s="97" t="s">
        <v>1584</v>
      </c>
      <c r="B17" s="97" t="s">
        <v>833</v>
      </c>
      <c r="C17" s="97">
        <v>550.0</v>
      </c>
    </row>
    <row r="18">
      <c r="A18" s="97" t="s">
        <v>1585</v>
      </c>
      <c r="B18" s="97" t="s">
        <v>846</v>
      </c>
      <c r="C18" s="97">
        <v>7230.0</v>
      </c>
    </row>
    <row r="43">
      <c r="D43" s="97" t="s">
        <v>1586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372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11180</v>
      </c>
    </row>
    <row r="5">
      <c r="F5" s="97" t="s">
        <v>1587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  <c r="D7" s="97" t="s">
        <v>1588</v>
      </c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260</v>
      </c>
    </row>
    <row r="11">
      <c r="A11" s="97">
        <v>5.0</v>
      </c>
      <c r="B11" s="97" t="s">
        <v>754</v>
      </c>
      <c r="C11" s="97">
        <f>2150+450</f>
        <v>2600</v>
      </c>
    </row>
    <row r="12">
      <c r="A12" s="97" t="s">
        <v>1589</v>
      </c>
      <c r="B12" s="97" t="s">
        <v>844</v>
      </c>
      <c r="C12" s="97">
        <v>580.0</v>
      </c>
    </row>
    <row r="13">
      <c r="A13" s="97" t="s">
        <v>1590</v>
      </c>
      <c r="B13" s="97" t="s">
        <v>781</v>
      </c>
      <c r="C13" s="97">
        <v>990.0</v>
      </c>
    </row>
    <row r="14">
      <c r="A14" s="97" t="s">
        <v>1591</v>
      </c>
      <c r="B14" s="97" t="s">
        <v>876</v>
      </c>
      <c r="C14" s="97">
        <v>6750.0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368</v>
      </c>
    </row>
    <row r="3">
      <c r="A3" s="97" t="s">
        <v>746</v>
      </c>
      <c r="B3" s="97" t="s">
        <v>1273</v>
      </c>
    </row>
    <row r="4">
      <c r="A4" s="97" t="s">
        <v>747</v>
      </c>
      <c r="B4" s="98">
        <f>SUM(C7:C50)</f>
        <v>18260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6500.0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3820.0</v>
      </c>
    </row>
    <row r="12">
      <c r="A12" s="97" t="s">
        <v>1592</v>
      </c>
      <c r="B12" s="97" t="s">
        <v>1593</v>
      </c>
      <c r="C12" s="97">
        <v>7440.0</v>
      </c>
    </row>
    <row r="13">
      <c r="D13" s="97" t="s">
        <v>1594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366</v>
      </c>
    </row>
    <row r="3">
      <c r="A3" s="97" t="s">
        <v>746</v>
      </c>
      <c r="B3" s="97" t="s">
        <v>200</v>
      </c>
    </row>
    <row r="4">
      <c r="A4" s="97" t="s">
        <v>747</v>
      </c>
      <c r="B4" s="98">
        <f>SUM(C7:C50)</f>
        <v>49100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350.0</v>
      </c>
      <c r="F8" s="97" t="s">
        <v>1595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f>9550+18450</f>
        <v>28000</v>
      </c>
    </row>
    <row r="12">
      <c r="A12" s="97" t="s">
        <v>1596</v>
      </c>
      <c r="B12" s="97" t="s">
        <v>1597</v>
      </c>
      <c r="C12" s="97">
        <v>690.0</v>
      </c>
    </row>
    <row r="13">
      <c r="A13" s="97" t="s">
        <v>1598</v>
      </c>
      <c r="B13" s="97" t="s">
        <v>844</v>
      </c>
      <c r="C13" s="97">
        <v>580.0</v>
      </c>
    </row>
    <row r="14">
      <c r="A14" s="97" t="s">
        <v>1599</v>
      </c>
      <c r="B14" s="97" t="s">
        <v>846</v>
      </c>
      <c r="C14" s="97">
        <v>1080.0</v>
      </c>
    </row>
    <row r="15">
      <c r="A15" s="97" t="s">
        <v>1600</v>
      </c>
      <c r="B15" s="97" t="s">
        <v>765</v>
      </c>
      <c r="C15" s="97">
        <v>1700.0</v>
      </c>
    </row>
    <row r="16">
      <c r="A16" s="97" t="s">
        <v>1601</v>
      </c>
      <c r="B16" s="97" t="s">
        <v>854</v>
      </c>
      <c r="C16" s="97">
        <v>9200.0</v>
      </c>
    </row>
    <row r="17">
      <c r="D17" s="97" t="s">
        <v>1602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6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365</v>
      </c>
    </row>
    <row r="3">
      <c r="A3" s="97" t="s">
        <v>746</v>
      </c>
      <c r="B3" s="97" t="s">
        <v>322</v>
      </c>
    </row>
    <row r="4">
      <c r="A4" s="97" t="s">
        <v>747</v>
      </c>
      <c r="B4" s="98">
        <f>SUM(C7:C50)</f>
        <v>16040</v>
      </c>
      <c r="D4" s="97" t="s">
        <v>1603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13000.0</v>
      </c>
    </row>
    <row r="12">
      <c r="A12" s="97" t="s">
        <v>1604</v>
      </c>
      <c r="B12" s="97" t="s">
        <v>1597</v>
      </c>
      <c r="C12" s="97">
        <v>690.0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707</v>
      </c>
    </row>
    <row r="3">
      <c r="A3" s="97" t="s">
        <v>746</v>
      </c>
    </row>
    <row r="4">
      <c r="A4" s="97" t="s">
        <v>747</v>
      </c>
      <c r="B4" s="98">
        <f>SUM(C7:C50)</f>
        <v>12623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993</v>
      </c>
    </row>
    <row r="11">
      <c r="A11" s="97">
        <v>5.0</v>
      </c>
      <c r="B11" s="100" t="s">
        <v>754</v>
      </c>
      <c r="C11" s="100">
        <v>9930.0</v>
      </c>
    </row>
    <row r="12">
      <c r="A12" s="97" t="s">
        <v>775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3">
      <c r="D23" s="97" t="s">
        <v>776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7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364</v>
      </c>
    </row>
    <row r="3">
      <c r="A3" s="97" t="s">
        <v>746</v>
      </c>
      <c r="B3" s="97" t="s">
        <v>200</v>
      </c>
    </row>
    <row r="4">
      <c r="A4" s="97" t="s">
        <v>747</v>
      </c>
      <c r="B4" s="98">
        <f>SUM(C7:C50)</f>
        <v>27790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4500.0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v>13140.0</v>
      </c>
    </row>
    <row r="12">
      <c r="A12" s="97" t="s">
        <v>1605</v>
      </c>
      <c r="B12" s="97" t="s">
        <v>1606</v>
      </c>
      <c r="C12" s="97">
        <v>450.0</v>
      </c>
    </row>
    <row r="13">
      <c r="A13" s="97" t="s">
        <v>1607</v>
      </c>
      <c r="B13" s="97" t="s">
        <v>1608</v>
      </c>
      <c r="C13" s="97">
        <v>350.0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4">
      <c r="D34" s="97" t="s">
        <v>1609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7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363</v>
      </c>
    </row>
    <row r="3">
      <c r="A3" s="97" t="s">
        <v>746</v>
      </c>
      <c r="B3" s="97" t="s">
        <v>322</v>
      </c>
    </row>
    <row r="4">
      <c r="A4" s="97" t="s">
        <v>747</v>
      </c>
      <c r="B4" s="98">
        <f>SUM(C7:C50)</f>
        <v>36600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v>10290.0</v>
      </c>
    </row>
    <row r="12">
      <c r="A12" s="97" t="s">
        <v>1610</v>
      </c>
      <c r="B12" s="97" t="s">
        <v>833</v>
      </c>
      <c r="C12" s="97">
        <v>690.0</v>
      </c>
    </row>
    <row r="13">
      <c r="A13" s="97" t="s">
        <v>1611</v>
      </c>
      <c r="B13" s="97" t="s">
        <v>1612</v>
      </c>
      <c r="C13" s="97">
        <v>580.0</v>
      </c>
    </row>
    <row r="14">
      <c r="A14" s="97" t="s">
        <v>1613</v>
      </c>
      <c r="B14" s="97" t="s">
        <v>846</v>
      </c>
      <c r="C14" s="97">
        <v>990.0</v>
      </c>
    </row>
    <row r="15">
      <c r="A15" s="97" t="s">
        <v>1614</v>
      </c>
      <c r="B15" s="97" t="s">
        <v>765</v>
      </c>
      <c r="C15" s="97">
        <v>1700.0</v>
      </c>
    </row>
    <row r="16">
      <c r="A16" s="97" t="s">
        <v>1615</v>
      </c>
      <c r="B16" s="97" t="s">
        <v>1616</v>
      </c>
      <c r="C16" s="97">
        <v>5000.0</v>
      </c>
    </row>
    <row r="24">
      <c r="D24" s="97" t="s">
        <v>1617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7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361</v>
      </c>
    </row>
    <row r="3">
      <c r="A3" s="97" t="s">
        <v>746</v>
      </c>
      <c r="B3" s="97" t="s">
        <v>322</v>
      </c>
    </row>
    <row r="4">
      <c r="A4" s="97" t="s">
        <v>747</v>
      </c>
      <c r="B4" s="98">
        <f>SUM(C7:C50)</f>
        <v>18250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14900.0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7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358</v>
      </c>
    </row>
    <row r="3">
      <c r="A3" s="97" t="s">
        <v>746</v>
      </c>
      <c r="B3" s="97" t="s">
        <v>381</v>
      </c>
    </row>
    <row r="4">
      <c r="A4" s="97" t="s">
        <v>747</v>
      </c>
      <c r="B4" s="98">
        <f>SUM(C7:C50)</f>
        <v>36600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3500.0</v>
      </c>
    </row>
    <row r="10">
      <c r="A10" s="97">
        <v>4.0</v>
      </c>
      <c r="B10" s="97" t="s">
        <v>753</v>
      </c>
      <c r="C10" s="99">
        <f>C11*0.1</f>
        <v>1500</v>
      </c>
    </row>
    <row r="11">
      <c r="A11" s="97">
        <v>5.0</v>
      </c>
      <c r="B11" s="97" t="s">
        <v>754</v>
      </c>
      <c r="C11" s="97">
        <v>15000.0</v>
      </c>
    </row>
    <row r="12">
      <c r="A12" s="97" t="s">
        <v>1618</v>
      </c>
      <c r="B12" s="97" t="s">
        <v>275</v>
      </c>
      <c r="C12" s="97">
        <v>6500.0</v>
      </c>
    </row>
    <row r="13">
      <c r="A13" s="97" t="s">
        <v>1619</v>
      </c>
      <c r="B13" s="97" t="s">
        <v>1620</v>
      </c>
      <c r="C13" s="97">
        <v>850.0</v>
      </c>
    </row>
    <row r="14">
      <c r="A14" s="97" t="s">
        <v>1619</v>
      </c>
      <c r="B14" s="97" t="s">
        <v>1621</v>
      </c>
      <c r="C14" s="97">
        <v>400.0</v>
      </c>
    </row>
    <row r="15">
      <c r="A15" s="97" t="s">
        <v>1566</v>
      </c>
      <c r="B15" s="97" t="s">
        <v>1622</v>
      </c>
      <c r="C15" s="97">
        <v>1000.0</v>
      </c>
    </row>
    <row r="16">
      <c r="A16" s="97">
        <v>10.0</v>
      </c>
    </row>
    <row r="38">
      <c r="D38" s="97" t="s">
        <v>1623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7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357</v>
      </c>
    </row>
    <row r="3">
      <c r="A3" s="97" t="s">
        <v>746</v>
      </c>
      <c r="B3" s="97" t="s">
        <v>393</v>
      </c>
      <c r="F3" s="97" t="s">
        <v>1624</v>
      </c>
    </row>
    <row r="4">
      <c r="A4" s="97" t="s">
        <v>747</v>
      </c>
      <c r="B4" s="98">
        <f>SUM(C7:C50)</f>
        <v>59910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97" t="s">
        <v>754</v>
      </c>
      <c r="C11" s="97">
        <f>24160+2500</f>
        <v>26660</v>
      </c>
    </row>
    <row r="12">
      <c r="A12" s="97" t="s">
        <v>1578</v>
      </c>
      <c r="B12" s="97" t="s">
        <v>1625</v>
      </c>
      <c r="C12" s="97">
        <v>13800.0</v>
      </c>
    </row>
    <row r="13">
      <c r="A13" s="97" t="s">
        <v>1619</v>
      </c>
      <c r="B13" s="97" t="s">
        <v>827</v>
      </c>
      <c r="C13" s="97">
        <v>2400.0</v>
      </c>
    </row>
    <row r="14">
      <c r="A14" s="97" t="s">
        <v>1626</v>
      </c>
      <c r="B14" s="97" t="s">
        <v>765</v>
      </c>
      <c r="C14" s="97">
        <v>1700.0</v>
      </c>
    </row>
    <row r="15">
      <c r="A15" s="97">
        <v>9.0</v>
      </c>
    </row>
    <row r="16">
      <c r="A16" s="97">
        <v>10.0</v>
      </c>
    </row>
    <row r="46">
      <c r="D46" s="97" t="s">
        <v>1627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7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356</v>
      </c>
    </row>
    <row r="3">
      <c r="A3" s="97" t="s">
        <v>746</v>
      </c>
      <c r="B3" s="97" t="s">
        <v>1628</v>
      </c>
    </row>
    <row r="4">
      <c r="A4" s="97" t="s">
        <v>747</v>
      </c>
      <c r="B4" s="98">
        <f>SUM(C7:C50)</f>
        <v>15576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1416</v>
      </c>
    </row>
    <row r="11">
      <c r="A11" s="97">
        <v>5.0</v>
      </c>
      <c r="B11" s="107" t="s">
        <v>754</v>
      </c>
      <c r="C11" s="97">
        <v>14160.0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5">
      <c r="D25" s="97" t="s">
        <v>1629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7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355</v>
      </c>
    </row>
    <row r="3">
      <c r="A3" s="97" t="s">
        <v>746</v>
      </c>
      <c r="B3" s="97" t="s">
        <v>218</v>
      </c>
    </row>
    <row r="4">
      <c r="A4" s="97" t="s">
        <v>747</v>
      </c>
      <c r="B4" s="98">
        <f>SUM(C7:C50)</f>
        <v>46260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9000.0</v>
      </c>
      <c r="F7" s="97" t="s">
        <v>1630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1300.0</v>
      </c>
    </row>
    <row r="11">
      <c r="A11" s="97">
        <v>5.0</v>
      </c>
      <c r="B11" s="97" t="s">
        <v>754</v>
      </c>
      <c r="C11" s="97">
        <f>11430+500+1630</f>
        <v>13560</v>
      </c>
    </row>
    <row r="12">
      <c r="A12" s="97" t="s">
        <v>1631</v>
      </c>
      <c r="B12" s="97" t="s">
        <v>1394</v>
      </c>
      <c r="C12" s="97">
        <v>900.0</v>
      </c>
    </row>
    <row r="13">
      <c r="A13" s="97" t="s">
        <v>1578</v>
      </c>
      <c r="B13" s="97" t="s">
        <v>1538</v>
      </c>
      <c r="C13" s="97">
        <v>15400.0</v>
      </c>
    </row>
    <row r="14">
      <c r="A14" s="97" t="s">
        <v>1619</v>
      </c>
      <c r="B14" s="97" t="s">
        <v>1632</v>
      </c>
      <c r="C14" s="97">
        <v>750.0</v>
      </c>
    </row>
    <row r="15">
      <c r="A15" s="97">
        <v>9.0</v>
      </c>
      <c r="B15" s="97" t="s">
        <v>973</v>
      </c>
      <c r="C15" s="97">
        <v>5000.0</v>
      </c>
    </row>
    <row r="16">
      <c r="A16" s="97">
        <v>10.0</v>
      </c>
    </row>
    <row r="32">
      <c r="D32" s="97" t="s">
        <v>1633</v>
      </c>
    </row>
    <row r="33">
      <c r="D33" s="97" t="s">
        <v>1634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17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353</v>
      </c>
    </row>
    <row r="3">
      <c r="A3" s="97" t="s">
        <v>746</v>
      </c>
      <c r="B3" s="97" t="s">
        <v>1526</v>
      </c>
    </row>
    <row r="4">
      <c r="A4" s="97" t="s">
        <v>747</v>
      </c>
      <c r="B4" s="98">
        <f>SUM(C7:C50)</f>
        <v>57470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12000.0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2000.0</v>
      </c>
      <c r="I10" s="97" t="s">
        <v>1635</v>
      </c>
    </row>
    <row r="11">
      <c r="A11" s="97">
        <v>5.0</v>
      </c>
      <c r="B11" s="97" t="s">
        <v>754</v>
      </c>
      <c r="C11" s="97">
        <f>11520+7400+3200+2750+650</f>
        <v>25520</v>
      </c>
    </row>
    <row r="12">
      <c r="A12" s="97" t="s">
        <v>1636</v>
      </c>
      <c r="B12" s="97" t="s">
        <v>765</v>
      </c>
      <c r="C12" s="97">
        <v>1700.0</v>
      </c>
    </row>
    <row r="13">
      <c r="A13" s="97" t="s">
        <v>1637</v>
      </c>
      <c r="B13" s="97" t="s">
        <v>1638</v>
      </c>
      <c r="C13" s="97">
        <v>1450.0</v>
      </c>
    </row>
    <row r="14">
      <c r="A14" s="97" t="s">
        <v>1537</v>
      </c>
      <c r="B14" s="97" t="s">
        <v>1639</v>
      </c>
      <c r="C14" s="97">
        <v>12450.0</v>
      </c>
    </row>
    <row r="15">
      <c r="A15" s="97">
        <v>9.0</v>
      </c>
    </row>
    <row r="16">
      <c r="A16" s="97">
        <v>10.0</v>
      </c>
      <c r="G16" s="97" t="s">
        <v>1640</v>
      </c>
    </row>
    <row r="24">
      <c r="G24" s="97" t="s">
        <v>1641</v>
      </c>
    </row>
    <row r="33">
      <c r="E33" s="97" t="s">
        <v>1642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7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351</v>
      </c>
    </row>
    <row r="3">
      <c r="A3" s="97" t="s">
        <v>746</v>
      </c>
      <c r="B3" s="97" t="s">
        <v>870</v>
      </c>
    </row>
    <row r="4">
      <c r="A4" s="97" t="s">
        <v>747</v>
      </c>
      <c r="B4" s="98">
        <f>SUM(C7:C50)</f>
        <v>92390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  <c r="H9" s="97" t="s">
        <v>1643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97" t="s">
        <v>754</v>
      </c>
      <c r="C11" s="97">
        <f>8210+12290+16500+550</f>
        <v>37550</v>
      </c>
    </row>
    <row r="12">
      <c r="A12" s="97" t="s">
        <v>1578</v>
      </c>
      <c r="B12" s="97" t="s">
        <v>1262</v>
      </c>
      <c r="C12" s="97">
        <v>14300.0</v>
      </c>
    </row>
    <row r="13">
      <c r="A13" s="97" t="s">
        <v>1644</v>
      </c>
      <c r="B13" s="97" t="s">
        <v>1645</v>
      </c>
      <c r="C13" s="97">
        <v>500.0</v>
      </c>
    </row>
    <row r="14">
      <c r="A14" s="97" t="s">
        <v>1646</v>
      </c>
      <c r="B14" s="97" t="s">
        <v>1647</v>
      </c>
      <c r="C14" s="97">
        <v>800.0</v>
      </c>
      <c r="H14" s="97" t="s">
        <v>1648</v>
      </c>
    </row>
    <row r="15">
      <c r="A15" s="97" t="s">
        <v>1649</v>
      </c>
      <c r="B15" s="97" t="s">
        <v>1650</v>
      </c>
      <c r="C15" s="97">
        <v>600.0</v>
      </c>
    </row>
    <row r="16">
      <c r="A16" s="97" t="s">
        <v>1651</v>
      </c>
      <c r="B16" s="97" t="s">
        <v>1652</v>
      </c>
      <c r="C16" s="97">
        <v>500.0</v>
      </c>
    </row>
    <row r="17">
      <c r="A17" s="97" t="s">
        <v>1653</v>
      </c>
      <c r="B17" s="97" t="s">
        <v>1654</v>
      </c>
      <c r="C17" s="97">
        <v>300.0</v>
      </c>
    </row>
    <row r="18">
      <c r="A18" s="97" t="s">
        <v>1655</v>
      </c>
      <c r="B18" s="97" t="s">
        <v>275</v>
      </c>
      <c r="C18" s="97">
        <v>7800.0</v>
      </c>
    </row>
    <row r="19">
      <c r="A19" s="97" t="s">
        <v>1656</v>
      </c>
      <c r="B19" s="97" t="s">
        <v>779</v>
      </c>
      <c r="C19" s="97">
        <v>640.0</v>
      </c>
    </row>
    <row r="20">
      <c r="A20" s="97" t="s">
        <v>1657</v>
      </c>
      <c r="B20" s="97" t="s">
        <v>833</v>
      </c>
      <c r="C20" s="97">
        <v>550.0</v>
      </c>
    </row>
    <row r="26">
      <c r="D26" s="97" t="s">
        <v>1658</v>
      </c>
    </row>
    <row r="29">
      <c r="F29" s="97" t="s">
        <v>1659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17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349</v>
      </c>
    </row>
    <row r="3">
      <c r="A3" s="97" t="s">
        <v>746</v>
      </c>
      <c r="B3" s="97" t="s">
        <v>200</v>
      </c>
      <c r="F3" s="97" t="s">
        <v>1660</v>
      </c>
    </row>
    <row r="4">
      <c r="A4" s="97" t="s">
        <v>747</v>
      </c>
      <c r="B4" s="98">
        <f>SUM(C7:C50)</f>
        <v>18750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  <c r="F9" s="97" t="s">
        <v>1661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4350+850+2200</f>
        <v>7400</v>
      </c>
    </row>
    <row r="12">
      <c r="A12" s="97" t="s">
        <v>1662</v>
      </c>
      <c r="B12" s="97" t="s">
        <v>1373</v>
      </c>
      <c r="C12" s="97">
        <v>6500.0</v>
      </c>
    </row>
    <row r="13">
      <c r="A13" s="97">
        <v>7.0</v>
      </c>
      <c r="D13" s="97" t="s">
        <v>1663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705</v>
      </c>
    </row>
    <row r="3">
      <c r="A3" s="97" t="s">
        <v>746</v>
      </c>
      <c r="B3" s="97" t="s">
        <v>755</v>
      </c>
    </row>
    <row r="4">
      <c r="A4" s="97" t="s">
        <v>747</v>
      </c>
      <c r="B4" s="98">
        <f>SUM(C7:C50)</f>
        <v>12208.5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953.5</v>
      </c>
      <c r="D10" s="97" t="s">
        <v>777</v>
      </c>
    </row>
    <row r="11">
      <c r="A11" s="97">
        <v>5.0</v>
      </c>
      <c r="B11" s="100" t="s">
        <v>754</v>
      </c>
      <c r="C11" s="100">
        <v>9535.0</v>
      </c>
    </row>
    <row r="12">
      <c r="A12" s="97" t="s">
        <v>778</v>
      </c>
      <c r="B12" s="97" t="s">
        <v>779</v>
      </c>
      <c r="C12" s="97">
        <v>640.0</v>
      </c>
    </row>
    <row r="13">
      <c r="A13" s="97" t="s">
        <v>780</v>
      </c>
      <c r="B13" s="97" t="s">
        <v>781</v>
      </c>
      <c r="C13" s="97">
        <v>1080.0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347</v>
      </c>
    </row>
    <row r="3">
      <c r="A3" s="97" t="s">
        <v>746</v>
      </c>
      <c r="B3" s="97" t="s">
        <v>218</v>
      </c>
    </row>
    <row r="4">
      <c r="A4" s="97" t="s">
        <v>747</v>
      </c>
      <c r="B4" s="98">
        <f>SUM(C7:C50)</f>
        <v>92170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  <c r="H10" s="97" t="s">
        <v>1664</v>
      </c>
    </row>
    <row r="11">
      <c r="A11" s="97">
        <v>5.0</v>
      </c>
      <c r="B11" s="97" t="s">
        <v>754</v>
      </c>
      <c r="C11" s="97">
        <f>20840+7600+5650+250</f>
        <v>34340</v>
      </c>
    </row>
    <row r="12">
      <c r="A12" s="97" t="s">
        <v>1665</v>
      </c>
      <c r="B12" s="97" t="s">
        <v>1666</v>
      </c>
      <c r="C12" s="97">
        <v>5500.0</v>
      </c>
    </row>
    <row r="13">
      <c r="A13" s="97" t="s">
        <v>1667</v>
      </c>
      <c r="B13" s="97" t="s">
        <v>275</v>
      </c>
      <c r="C13" s="97">
        <v>7500.0</v>
      </c>
    </row>
    <row r="14">
      <c r="A14" s="97" t="s">
        <v>1668</v>
      </c>
      <c r="B14" s="97" t="s">
        <v>779</v>
      </c>
      <c r="C14" s="97">
        <v>580.0</v>
      </c>
      <c r="H14" s="97" t="s">
        <v>1669</v>
      </c>
    </row>
    <row r="15">
      <c r="A15" s="97" t="s">
        <v>1670</v>
      </c>
      <c r="B15" s="97" t="s">
        <v>846</v>
      </c>
      <c r="C15" s="97">
        <v>2250.0</v>
      </c>
    </row>
    <row r="16">
      <c r="A16" s="97" t="s">
        <v>1671</v>
      </c>
      <c r="B16" s="97" t="s">
        <v>833</v>
      </c>
      <c r="C16" s="97">
        <v>550.0</v>
      </c>
    </row>
    <row r="17">
      <c r="A17" s="97" t="s">
        <v>1672</v>
      </c>
      <c r="B17" s="97" t="s">
        <v>854</v>
      </c>
      <c r="C17" s="97">
        <v>13800.0</v>
      </c>
      <c r="F17" s="97" t="s">
        <v>1673</v>
      </c>
    </row>
    <row r="18">
      <c r="A18" s="97" t="s">
        <v>1674</v>
      </c>
      <c r="B18" s="97" t="s">
        <v>1675</v>
      </c>
      <c r="C18" s="97">
        <v>800.0</v>
      </c>
    </row>
    <row r="43">
      <c r="D43" s="97" t="s">
        <v>1676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345</v>
      </c>
    </row>
    <row r="3">
      <c r="A3" s="97" t="s">
        <v>746</v>
      </c>
      <c r="B3" s="97" t="s">
        <v>322</v>
      </c>
    </row>
    <row r="4">
      <c r="A4" s="97" t="s">
        <v>747</v>
      </c>
      <c r="B4" s="98">
        <f>SUM(C7:C50)</f>
        <v>11770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6920.0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17">
      <c r="D17" s="97" t="s">
        <v>1677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343</v>
      </c>
    </row>
    <row r="3">
      <c r="A3" s="97" t="s">
        <v>746</v>
      </c>
      <c r="B3" s="97" t="s">
        <v>322</v>
      </c>
    </row>
    <row r="4">
      <c r="A4" s="97" t="s">
        <v>747</v>
      </c>
      <c r="B4" s="98">
        <f>SUM(C7:C50)</f>
        <v>16190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4640.0</v>
      </c>
    </row>
    <row r="12">
      <c r="A12" s="97" t="s">
        <v>1678</v>
      </c>
      <c r="B12" s="97" t="s">
        <v>973</v>
      </c>
      <c r="C12" s="97">
        <v>500.0</v>
      </c>
    </row>
    <row r="13">
      <c r="A13" s="97" t="s">
        <v>1631</v>
      </c>
      <c r="B13" s="97" t="s">
        <v>1679</v>
      </c>
      <c r="C13" s="97">
        <v>2500.0</v>
      </c>
    </row>
    <row r="14">
      <c r="A14" s="97" t="s">
        <v>1680</v>
      </c>
      <c r="B14" s="97" t="s">
        <v>1681</v>
      </c>
      <c r="C14" s="97">
        <v>450.0</v>
      </c>
    </row>
    <row r="15">
      <c r="A15" s="97" t="s">
        <v>1682</v>
      </c>
      <c r="B15" s="97" t="s">
        <v>1683</v>
      </c>
      <c r="C15" s="97">
        <v>550.0</v>
      </c>
    </row>
    <row r="16">
      <c r="A16" s="97" t="s">
        <v>1684</v>
      </c>
      <c r="B16" s="97" t="s">
        <v>765</v>
      </c>
      <c r="C16" s="97">
        <v>1700.0</v>
      </c>
    </row>
    <row r="18">
      <c r="D18" s="97" t="s">
        <v>1685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341</v>
      </c>
    </row>
    <row r="3">
      <c r="A3" s="97" t="s">
        <v>746</v>
      </c>
      <c r="B3" s="97" t="s">
        <v>393</v>
      </c>
    </row>
    <row r="4">
      <c r="A4" s="97" t="s">
        <v>747</v>
      </c>
      <c r="B4" s="98">
        <f>SUM(C7:C50)</f>
        <v>26846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886</v>
      </c>
    </row>
    <row r="11">
      <c r="A11" s="97">
        <v>5.0</v>
      </c>
      <c r="B11" s="97" t="s">
        <v>754</v>
      </c>
      <c r="C11" s="97">
        <v>8860.0</v>
      </c>
    </row>
    <row r="12">
      <c r="A12" s="97" t="s">
        <v>1686</v>
      </c>
      <c r="B12" s="97" t="s">
        <v>1687</v>
      </c>
      <c r="C12" s="97">
        <v>16800.0</v>
      </c>
    </row>
    <row r="13">
      <c r="A13" s="97" t="s">
        <v>1688</v>
      </c>
      <c r="B13" s="97" t="s">
        <v>1080</v>
      </c>
      <c r="C13" s="97">
        <v>300.0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8">
      <c r="D38" s="97" t="s">
        <v>1689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340</v>
      </c>
    </row>
    <row r="3">
      <c r="A3" s="97" t="s">
        <v>746</v>
      </c>
      <c r="B3" s="97" t="s">
        <v>200</v>
      </c>
    </row>
    <row r="4">
      <c r="A4" s="97" t="s">
        <v>747</v>
      </c>
      <c r="B4" s="98">
        <f>SUM(C7:C50)</f>
        <v>55370</v>
      </c>
      <c r="F4" s="97" t="s">
        <v>1690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350.0</v>
      </c>
      <c r="F8" s="97" t="s">
        <v>1691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f>6250+4000+500+950</f>
        <v>11700</v>
      </c>
    </row>
    <row r="12">
      <c r="A12" s="97" t="s">
        <v>1686</v>
      </c>
      <c r="B12" s="97" t="s">
        <v>1692</v>
      </c>
      <c r="C12" s="97">
        <v>14800.0</v>
      </c>
      <c r="F12" s="97" t="s">
        <v>1693</v>
      </c>
    </row>
    <row r="13">
      <c r="A13" s="97" t="s">
        <v>1694</v>
      </c>
      <c r="B13" s="97" t="s">
        <v>1695</v>
      </c>
      <c r="C13" s="97">
        <v>500.0</v>
      </c>
    </row>
    <row r="14">
      <c r="A14" s="97" t="s">
        <v>1696</v>
      </c>
      <c r="B14" s="97" t="s">
        <v>1697</v>
      </c>
      <c r="C14" s="97">
        <v>500.0</v>
      </c>
    </row>
    <row r="15">
      <c r="A15" s="97" t="s">
        <v>1605</v>
      </c>
      <c r="B15" s="97" t="s">
        <v>1698</v>
      </c>
      <c r="C15" s="97">
        <v>400.0</v>
      </c>
    </row>
    <row r="16">
      <c r="A16" s="97" t="s">
        <v>1699</v>
      </c>
      <c r="B16" s="97" t="s">
        <v>765</v>
      </c>
      <c r="C16" s="97">
        <v>1700.0</v>
      </c>
    </row>
    <row r="17">
      <c r="A17" s="97" t="s">
        <v>1700</v>
      </c>
      <c r="B17" s="97" t="s">
        <v>833</v>
      </c>
      <c r="C17" s="97">
        <v>690.0</v>
      </c>
    </row>
    <row r="18">
      <c r="A18" s="97" t="s">
        <v>1701</v>
      </c>
      <c r="B18" s="97" t="s">
        <v>844</v>
      </c>
      <c r="C18" s="97">
        <v>580.0</v>
      </c>
    </row>
    <row r="19">
      <c r="A19" s="97" t="s">
        <v>1599</v>
      </c>
      <c r="B19" s="97" t="s">
        <v>846</v>
      </c>
      <c r="C19" s="97">
        <v>1080.0</v>
      </c>
      <c r="D19" s="97" t="s">
        <v>1702</v>
      </c>
    </row>
    <row r="20">
      <c r="A20" s="97" t="s">
        <v>1703</v>
      </c>
      <c r="B20" s="97" t="s">
        <v>1704</v>
      </c>
      <c r="C20" s="97">
        <v>1070.0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339</v>
      </c>
    </row>
    <row r="3">
      <c r="A3" s="97" t="s">
        <v>746</v>
      </c>
      <c r="B3" s="108">
        <v>45662.0</v>
      </c>
    </row>
    <row r="4">
      <c r="A4" s="97" t="s">
        <v>747</v>
      </c>
      <c r="B4" s="98">
        <f>SUM(C7:C50)</f>
        <v>18370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4000.0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5820.0</v>
      </c>
    </row>
    <row r="12">
      <c r="A12" s="97" t="s">
        <v>1705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18">
      <c r="D18" s="97" t="s">
        <v>1706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337</v>
      </c>
    </row>
    <row r="3">
      <c r="A3" s="97" t="s">
        <v>746</v>
      </c>
      <c r="B3" s="108">
        <v>45662.0</v>
      </c>
    </row>
    <row r="4">
      <c r="A4" s="97" t="s">
        <v>747</v>
      </c>
      <c r="B4" s="98">
        <f>SUM(C7:C50)</f>
        <v>5550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  <c r="D10" s="97" t="s">
        <v>1707</v>
      </c>
    </row>
    <row r="11">
      <c r="A11" s="97">
        <v>5.0</v>
      </c>
      <c r="B11" s="97" t="s">
        <v>754</v>
      </c>
      <c r="C11" s="97">
        <v>2700.0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336</v>
      </c>
    </row>
    <row r="3">
      <c r="A3" s="97" t="s">
        <v>746</v>
      </c>
      <c r="B3" s="108">
        <v>45662.0</v>
      </c>
    </row>
    <row r="4">
      <c r="A4" s="97" t="s">
        <v>747</v>
      </c>
      <c r="B4" s="98">
        <f>SUM(C7:C50)</f>
        <v>21400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3990.0</v>
      </c>
    </row>
    <row r="12">
      <c r="A12" s="97" t="s">
        <v>1708</v>
      </c>
      <c r="B12" s="97" t="s">
        <v>844</v>
      </c>
      <c r="C12" s="97">
        <v>580.0</v>
      </c>
    </row>
    <row r="13">
      <c r="A13" s="97" t="s">
        <v>1709</v>
      </c>
      <c r="B13" s="97" t="s">
        <v>846</v>
      </c>
      <c r="C13" s="97">
        <v>1080.0</v>
      </c>
    </row>
    <row r="14">
      <c r="A14" s="97" t="s">
        <v>1710</v>
      </c>
      <c r="B14" s="97" t="s">
        <v>1711</v>
      </c>
      <c r="C14" s="97">
        <v>6400.0</v>
      </c>
    </row>
    <row r="15">
      <c r="A15" s="97">
        <v>9.0</v>
      </c>
    </row>
    <row r="16">
      <c r="A16" s="97">
        <v>10.0</v>
      </c>
      <c r="D16" s="97" t="s">
        <v>1712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8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333</v>
      </c>
    </row>
    <row r="3">
      <c r="A3" s="97" t="s">
        <v>746</v>
      </c>
      <c r="B3" s="97" t="s">
        <v>335</v>
      </c>
    </row>
    <row r="4">
      <c r="A4" s="97" t="s">
        <v>747</v>
      </c>
      <c r="B4" s="98">
        <f>SUM(C7:C50)</f>
        <v>6870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  <c r="D10" s="97" t="s">
        <v>1713</v>
      </c>
    </row>
    <row r="11">
      <c r="A11" s="97">
        <v>5.0</v>
      </c>
      <c r="B11" s="97" t="s">
        <v>754</v>
      </c>
      <c r="C11" s="97">
        <v>2520.0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18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331</v>
      </c>
    </row>
    <row r="3">
      <c r="A3" s="97" t="s">
        <v>746</v>
      </c>
      <c r="B3" s="108">
        <v>45752.0</v>
      </c>
    </row>
    <row r="4">
      <c r="A4" s="97" t="s">
        <v>747</v>
      </c>
      <c r="B4" s="98">
        <f>SUM(C7:C50)</f>
        <v>58490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1000.0</v>
      </c>
    </row>
    <row r="10">
      <c r="A10" s="97">
        <v>4.0</v>
      </c>
      <c r="B10" s="97" t="s">
        <v>753</v>
      </c>
      <c r="C10" s="99">
        <v>1500.0</v>
      </c>
      <c r="F10" s="97" t="s">
        <v>1714</v>
      </c>
    </row>
    <row r="11">
      <c r="A11" s="97">
        <v>5.0</v>
      </c>
      <c r="B11" s="97" t="s">
        <v>754</v>
      </c>
      <c r="C11" s="97">
        <f>13140+4350+1200</f>
        <v>18690</v>
      </c>
    </row>
    <row r="12">
      <c r="A12" s="97" t="s">
        <v>1686</v>
      </c>
      <c r="B12" s="97" t="s">
        <v>1692</v>
      </c>
      <c r="C12" s="97">
        <v>13600.0</v>
      </c>
    </row>
    <row r="13">
      <c r="A13" s="97" t="s">
        <v>1715</v>
      </c>
      <c r="B13" s="97" t="s">
        <v>1716</v>
      </c>
      <c r="C13" s="97">
        <v>900.0</v>
      </c>
    </row>
    <row r="14">
      <c r="A14" s="97" t="s">
        <v>1717</v>
      </c>
      <c r="B14" s="97" t="s">
        <v>765</v>
      </c>
      <c r="C14" s="97">
        <v>1700.0</v>
      </c>
    </row>
    <row r="15">
      <c r="A15" s="97">
        <v>9.0</v>
      </c>
      <c r="B15" s="97" t="s">
        <v>1718</v>
      </c>
      <c r="C15" s="97">
        <v>10750.0</v>
      </c>
    </row>
    <row r="16">
      <c r="A16" s="97">
        <v>10.0</v>
      </c>
    </row>
    <row r="18">
      <c r="F18" s="97" t="s">
        <v>1719</v>
      </c>
    </row>
    <row r="33">
      <c r="D33" s="97" t="s">
        <v>1720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702</v>
      </c>
    </row>
    <row r="3">
      <c r="A3" s="97" t="s">
        <v>746</v>
      </c>
      <c r="B3" s="97" t="s">
        <v>782</v>
      </c>
    </row>
    <row r="4">
      <c r="A4" s="97" t="s">
        <v>747</v>
      </c>
      <c r="B4" s="98">
        <f>SUM(C7:C50)</f>
        <v>34720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v>21740.0</v>
      </c>
    </row>
    <row r="12">
      <c r="A12" s="97" t="s">
        <v>783</v>
      </c>
      <c r="B12" s="97" t="s">
        <v>779</v>
      </c>
      <c r="C12" s="97">
        <v>640.0</v>
      </c>
    </row>
    <row r="13">
      <c r="A13" s="97" t="s">
        <v>784</v>
      </c>
      <c r="B13" s="97" t="s">
        <v>781</v>
      </c>
      <c r="C13" s="97">
        <v>990.0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2">
      <c r="D32" s="97" t="s">
        <v>785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9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330</v>
      </c>
    </row>
    <row r="3">
      <c r="A3" s="97" t="s">
        <v>746</v>
      </c>
      <c r="B3" s="108">
        <v>45662.0</v>
      </c>
    </row>
    <row r="4">
      <c r="A4" s="97" t="s">
        <v>747</v>
      </c>
      <c r="B4" s="98">
        <f>SUM(C7:C50)</f>
        <v>32790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v>22740.0</v>
      </c>
    </row>
    <row r="12">
      <c r="A12" s="97" t="s">
        <v>1721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5">
      <c r="D35" s="97" t="s">
        <v>1722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9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329</v>
      </c>
    </row>
    <row r="3">
      <c r="A3" s="97" t="s">
        <v>746</v>
      </c>
      <c r="B3" s="108">
        <v>45662.0</v>
      </c>
    </row>
    <row r="4">
      <c r="A4" s="97" t="s">
        <v>747</v>
      </c>
      <c r="B4" s="98">
        <f>SUM(C7:C50)</f>
        <v>33767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1797</v>
      </c>
    </row>
    <row r="11">
      <c r="A11" s="97">
        <v>5.0</v>
      </c>
      <c r="B11" s="97" t="s">
        <v>754</v>
      </c>
      <c r="C11" s="97">
        <v>17970.0</v>
      </c>
    </row>
    <row r="12">
      <c r="A12" s="97" t="s">
        <v>1723</v>
      </c>
      <c r="B12" s="97" t="s">
        <v>1724</v>
      </c>
      <c r="C12" s="97">
        <v>2500.0</v>
      </c>
    </row>
    <row r="13">
      <c r="A13" s="97" t="s">
        <v>1725</v>
      </c>
      <c r="B13" s="97" t="s">
        <v>1726</v>
      </c>
      <c r="C13" s="97">
        <v>3800.0</v>
      </c>
    </row>
    <row r="14">
      <c r="A14" s="97">
        <v>8.0</v>
      </c>
      <c r="B14" s="97" t="s">
        <v>1727</v>
      </c>
      <c r="C14" s="97">
        <v>200.0</v>
      </c>
    </row>
    <row r="15">
      <c r="A15" s="97" t="s">
        <v>1728</v>
      </c>
      <c r="B15" s="97" t="s">
        <v>275</v>
      </c>
      <c r="C15" s="97">
        <v>7500.0</v>
      </c>
    </row>
    <row r="16">
      <c r="A16" s="97">
        <v>10.0</v>
      </c>
    </row>
    <row r="39">
      <c r="D39" s="97" t="s">
        <v>1729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9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1">
      <c r="H1" s="109" t="s">
        <v>1730</v>
      </c>
    </row>
    <row r="2">
      <c r="A2" s="97" t="s">
        <v>1</v>
      </c>
      <c r="B2" s="97" t="s">
        <v>328</v>
      </c>
    </row>
    <row r="3">
      <c r="A3" s="97" t="s">
        <v>746</v>
      </c>
      <c r="B3" s="97" t="s">
        <v>322</v>
      </c>
    </row>
    <row r="4">
      <c r="A4" s="97" t="s">
        <v>747</v>
      </c>
      <c r="B4" s="98">
        <f>SUM(C7:C50)</f>
        <v>45540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  <c r="F7" s="97" t="s">
        <v>1731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  <c r="H10" s="97" t="s">
        <v>1732</v>
      </c>
    </row>
    <row r="11">
      <c r="A11" s="97">
        <v>5.0</v>
      </c>
      <c r="B11" s="97" t="s">
        <v>754</v>
      </c>
      <c r="C11" s="97">
        <f>12020+1900+1700+2100</f>
        <v>17720</v>
      </c>
    </row>
    <row r="12">
      <c r="A12" s="97" t="s">
        <v>1686</v>
      </c>
      <c r="B12" s="97" t="s">
        <v>1692</v>
      </c>
      <c r="C12" s="97">
        <v>13500.0</v>
      </c>
    </row>
    <row r="13">
      <c r="A13" s="97" t="s">
        <v>1733</v>
      </c>
      <c r="B13" s="97" t="s">
        <v>844</v>
      </c>
      <c r="C13" s="97">
        <v>580.0</v>
      </c>
    </row>
    <row r="14">
      <c r="A14" s="97" t="s">
        <v>1734</v>
      </c>
      <c r="B14" s="97" t="s">
        <v>833</v>
      </c>
      <c r="C14" s="97">
        <v>690.0</v>
      </c>
    </row>
    <row r="15">
      <c r="A15" s="97" t="s">
        <v>1735</v>
      </c>
      <c r="B15" s="97" t="s">
        <v>765</v>
      </c>
      <c r="C15" s="97">
        <v>1700.0</v>
      </c>
    </row>
    <row r="16">
      <c r="F16" s="97" t="s">
        <v>1736</v>
      </c>
    </row>
    <row r="38">
      <c r="D38" s="97" t="s">
        <v>1737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19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326</v>
      </c>
    </row>
    <row r="3">
      <c r="A3" s="97" t="s">
        <v>746</v>
      </c>
      <c r="B3" s="97" t="s">
        <v>322</v>
      </c>
    </row>
    <row r="4">
      <c r="A4" s="97" t="s">
        <v>747</v>
      </c>
      <c r="B4" s="98">
        <f>SUM(C7:C50)</f>
        <v>44105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97" t="s">
        <v>754</v>
      </c>
      <c r="C11" s="97">
        <f>31735+1630</f>
        <v>33365</v>
      </c>
    </row>
    <row r="12">
      <c r="A12" s="97" t="s">
        <v>1738</v>
      </c>
      <c r="B12" s="97" t="s">
        <v>1739</v>
      </c>
      <c r="C12" s="97">
        <v>120.0</v>
      </c>
    </row>
    <row r="13">
      <c r="A13" s="97" t="s">
        <v>1740</v>
      </c>
      <c r="B13" s="97" t="s">
        <v>1741</v>
      </c>
      <c r="C13" s="97">
        <v>1000.0</v>
      </c>
    </row>
    <row r="14">
      <c r="A14" s="97" t="s">
        <v>1742</v>
      </c>
      <c r="B14" s="97" t="s">
        <v>1612</v>
      </c>
      <c r="C14" s="97">
        <v>580.0</v>
      </c>
    </row>
    <row r="15">
      <c r="A15" s="97" t="s">
        <v>1743</v>
      </c>
      <c r="B15" s="97" t="s">
        <v>833</v>
      </c>
      <c r="C15" s="97">
        <v>690.0</v>
      </c>
    </row>
    <row r="16">
      <c r="A16" s="97">
        <v>10.0</v>
      </c>
    </row>
    <row r="46">
      <c r="D46" s="97" t="s">
        <v>1744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9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324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42570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8500.0</v>
      </c>
      <c r="F7" s="97" t="s">
        <v>1745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6440+3800+1550+9310+6000</f>
        <v>27100</v>
      </c>
    </row>
    <row r="12">
      <c r="A12" s="97" t="s">
        <v>1746</v>
      </c>
      <c r="B12" s="97" t="s">
        <v>844</v>
      </c>
      <c r="C12" s="97">
        <v>580.0</v>
      </c>
    </row>
    <row r="13">
      <c r="A13" s="97" t="s">
        <v>1747</v>
      </c>
      <c r="B13" s="97" t="s">
        <v>846</v>
      </c>
      <c r="C13" s="97">
        <v>990.0</v>
      </c>
      <c r="F13" s="97" t="s">
        <v>1748</v>
      </c>
    </row>
    <row r="14">
      <c r="A14" s="97" t="s">
        <v>1749</v>
      </c>
      <c r="B14" s="97" t="s">
        <v>833</v>
      </c>
      <c r="C14" s="97">
        <v>550.0</v>
      </c>
      <c r="D14" s="97" t="s">
        <v>1750</v>
      </c>
    </row>
    <row r="15">
      <c r="A15" s="97">
        <v>9.0</v>
      </c>
    </row>
    <row r="16">
      <c r="A16" s="97">
        <v>10.0</v>
      </c>
    </row>
    <row r="30">
      <c r="H30" s="97" t="s">
        <v>1751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9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321</v>
      </c>
    </row>
    <row r="3">
      <c r="A3" s="97" t="s">
        <v>746</v>
      </c>
      <c r="B3" s="97" t="s">
        <v>319</v>
      </c>
    </row>
    <row r="4">
      <c r="A4" s="97" t="s">
        <v>747</v>
      </c>
      <c r="B4" s="98">
        <f>SUM(C7:C50)</f>
        <v>70940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  <c r="F7" s="97" t="s">
        <v>1752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97" t="s">
        <v>754</v>
      </c>
      <c r="C11" s="97">
        <f>30990+2150+1800+10950</f>
        <v>45890</v>
      </c>
      <c r="F11" s="97" t="s">
        <v>1753</v>
      </c>
    </row>
    <row r="12">
      <c r="A12" s="97" t="s">
        <v>1754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18">
      <c r="F18" s="97" t="s">
        <v>1755</v>
      </c>
    </row>
    <row r="27">
      <c r="D27" s="97" t="s">
        <v>1756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9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318</v>
      </c>
    </row>
    <row r="3">
      <c r="A3" s="97" t="s">
        <v>746</v>
      </c>
      <c r="B3" s="97" t="s">
        <v>319</v>
      </c>
    </row>
    <row r="4">
      <c r="A4" s="97" t="s">
        <v>747</v>
      </c>
      <c r="B4" s="98">
        <f>SUM(C7:C50)</f>
        <v>48705</v>
      </c>
    </row>
    <row r="5">
      <c r="D5" s="97" t="s">
        <v>1757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525</v>
      </c>
    </row>
    <row r="11">
      <c r="A11" s="97">
        <v>5.0</v>
      </c>
      <c r="B11" s="97" t="s">
        <v>754</v>
      </c>
      <c r="C11" s="97">
        <v>5250.0</v>
      </c>
    </row>
    <row r="12">
      <c r="A12" s="97">
        <v>6.0</v>
      </c>
      <c r="B12" s="97" t="s">
        <v>927</v>
      </c>
      <c r="C12" s="102">
        <f>44730-1800</f>
        <v>42930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9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316</v>
      </c>
    </row>
    <row r="3">
      <c r="A3" s="97" t="s">
        <v>746</v>
      </c>
      <c r="B3" s="97" t="s">
        <v>1758</v>
      </c>
    </row>
    <row r="4">
      <c r="A4" s="97" t="s">
        <v>747</v>
      </c>
      <c r="B4" s="98">
        <f>SUM(C7:C50)</f>
        <v>44460</v>
      </c>
    </row>
    <row r="6">
      <c r="A6" s="97" t="s">
        <v>0</v>
      </c>
      <c r="B6" s="97" t="s">
        <v>748</v>
      </c>
      <c r="C6" s="97" t="s">
        <v>749</v>
      </c>
      <c r="F6" s="97" t="s">
        <v>1759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102">
        <f>19760+1650</f>
        <v>21410</v>
      </c>
    </row>
    <row r="12">
      <c r="A12" s="97" t="s">
        <v>1760</v>
      </c>
      <c r="B12" s="97" t="s">
        <v>765</v>
      </c>
      <c r="C12" s="97">
        <v>1700.0</v>
      </c>
    </row>
    <row r="13">
      <c r="A13" s="97" t="s">
        <v>1725</v>
      </c>
      <c r="B13" s="97" t="s">
        <v>1519</v>
      </c>
      <c r="C13" s="97">
        <v>3500.0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42">
      <c r="D42" s="97" t="s">
        <v>1761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9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314</v>
      </c>
    </row>
    <row r="3">
      <c r="A3" s="97" t="s">
        <v>746</v>
      </c>
      <c r="B3" s="97" t="s">
        <v>327</v>
      </c>
    </row>
    <row r="4">
      <c r="A4" s="97" t="s">
        <v>747</v>
      </c>
      <c r="B4" s="98">
        <f>SUM(C7:C50)</f>
        <v>24150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14590+1160</f>
        <v>15750</v>
      </c>
    </row>
    <row r="12">
      <c r="A12" s="97" t="s">
        <v>1762</v>
      </c>
      <c r="B12" s="97" t="s">
        <v>765</v>
      </c>
      <c r="C12" s="97">
        <v>1700.0</v>
      </c>
    </row>
    <row r="13">
      <c r="A13" s="97" t="s">
        <v>1763</v>
      </c>
      <c r="B13" s="97" t="s">
        <v>833</v>
      </c>
      <c r="C13" s="97">
        <v>690.0</v>
      </c>
    </row>
    <row r="14">
      <c r="A14" s="97" t="s">
        <v>1764</v>
      </c>
      <c r="B14" s="97" t="s">
        <v>844</v>
      </c>
      <c r="C14" s="97">
        <v>580.0</v>
      </c>
    </row>
    <row r="15">
      <c r="A15" s="97" t="s">
        <v>1765</v>
      </c>
      <c r="B15" s="97" t="s">
        <v>846</v>
      </c>
      <c r="C15" s="97">
        <v>1080.0</v>
      </c>
    </row>
    <row r="16">
      <c r="A16" s="97">
        <v>10.0</v>
      </c>
    </row>
    <row r="20">
      <c r="D20" s="97" t="s">
        <v>1766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19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9.13"/>
  </cols>
  <sheetData>
    <row r="2">
      <c r="A2" s="97" t="s">
        <v>1</v>
      </c>
      <c r="B2" s="97" t="s">
        <v>311</v>
      </c>
    </row>
    <row r="3">
      <c r="A3" s="97" t="s">
        <v>746</v>
      </c>
      <c r="B3" s="97" t="s">
        <v>1758</v>
      </c>
    </row>
    <row r="4">
      <c r="A4" s="97" t="s">
        <v>747</v>
      </c>
      <c r="B4" s="98">
        <f>SUM(C7:C50)</f>
        <v>15100</v>
      </c>
      <c r="D4" s="97" t="s">
        <v>1767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6500.0</v>
      </c>
    </row>
    <row r="8">
      <c r="A8" s="97">
        <v>2.0</v>
      </c>
      <c r="B8" s="97" t="s">
        <v>751</v>
      </c>
      <c r="C8" s="99">
        <v>350.0</v>
      </c>
      <c r="D8" s="97" t="s">
        <v>1768</v>
      </c>
    </row>
    <row r="9">
      <c r="A9" s="97">
        <v>3.0</v>
      </c>
      <c r="B9" s="97" t="s">
        <v>752</v>
      </c>
      <c r="C9" s="99">
        <v>4000.0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500+1400</f>
        <v>1900</v>
      </c>
    </row>
    <row r="12">
      <c r="A12" s="97" t="s">
        <v>1769</v>
      </c>
      <c r="B12" s="97" t="s">
        <v>1770</v>
      </c>
      <c r="C12" s="97">
        <v>550.0</v>
      </c>
    </row>
    <row r="13">
      <c r="A13" s="97" t="s">
        <v>1771</v>
      </c>
      <c r="B13" s="97" t="s">
        <v>1772</v>
      </c>
      <c r="C13" s="97">
        <v>1300.0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/>
    </row>
    <row r="3">
      <c r="A3" s="97" t="s">
        <v>746</v>
      </c>
    </row>
    <row r="4">
      <c r="A4" s="97" t="s">
        <v>747</v>
      </c>
      <c r="B4" s="98">
        <f>SUM(C7:C50)</f>
        <v>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700</v>
      </c>
    </row>
    <row r="3">
      <c r="A3" s="97" t="s">
        <v>746</v>
      </c>
      <c r="B3" s="97" t="s">
        <v>739</v>
      </c>
    </row>
    <row r="4">
      <c r="A4" s="97" t="s">
        <v>747</v>
      </c>
      <c r="B4" s="98">
        <f>SUM(C7:C50)</f>
        <v>10990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6640.0</v>
      </c>
    </row>
    <row r="12">
      <c r="A12" s="97">
        <v>6.0</v>
      </c>
    </row>
    <row r="13">
      <c r="A13" s="97">
        <v>7.0</v>
      </c>
    </row>
    <row r="14">
      <c r="A14" s="97">
        <v>8.0</v>
      </c>
      <c r="D14" s="97" t="s">
        <v>786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309</v>
      </c>
    </row>
    <row r="3">
      <c r="A3" s="97" t="s">
        <v>746</v>
      </c>
      <c r="B3" s="97" t="s">
        <v>280</v>
      </c>
    </row>
    <row r="4">
      <c r="A4" s="97" t="s">
        <v>747</v>
      </c>
      <c r="B4" s="98">
        <f>SUM(C7:C50)</f>
        <v>34334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v>25624.0</v>
      </c>
    </row>
    <row r="12">
      <c r="A12" s="97" t="s">
        <v>1773</v>
      </c>
      <c r="B12" s="97" t="s">
        <v>844</v>
      </c>
      <c r="C12" s="97">
        <v>580.0</v>
      </c>
    </row>
    <row r="13">
      <c r="A13" s="97" t="s">
        <v>1774</v>
      </c>
      <c r="B13" s="97" t="s">
        <v>846</v>
      </c>
      <c r="C13" s="97">
        <v>1090.0</v>
      </c>
    </row>
    <row r="14">
      <c r="A14" s="97" t="s">
        <v>1775</v>
      </c>
      <c r="B14" s="97" t="s">
        <v>833</v>
      </c>
      <c r="C14" s="97">
        <v>690.0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306</v>
      </c>
    </row>
    <row r="3">
      <c r="A3" s="97" t="s">
        <v>746</v>
      </c>
      <c r="B3" s="97" t="s">
        <v>1758</v>
      </c>
    </row>
    <row r="4">
      <c r="A4" s="97" t="s">
        <v>747</v>
      </c>
      <c r="B4" s="98">
        <f>SUM(C7:C50)</f>
        <v>5300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2450.0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305</v>
      </c>
    </row>
    <row r="3">
      <c r="A3" s="97" t="s">
        <v>746</v>
      </c>
      <c r="B3" s="97" t="s">
        <v>1776</v>
      </c>
    </row>
    <row r="4">
      <c r="A4" s="97" t="s">
        <v>747</v>
      </c>
      <c r="B4" s="98">
        <f>SUM(C7:C50)</f>
        <v>20520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9170.0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304</v>
      </c>
    </row>
    <row r="3">
      <c r="A3" s="97" t="s">
        <v>746</v>
      </c>
      <c r="B3" s="97" t="s">
        <v>1777</v>
      </c>
    </row>
    <row r="4">
      <c r="A4" s="97" t="s">
        <v>747</v>
      </c>
      <c r="B4" s="98">
        <f>SUM(C7:C50)</f>
        <v>3300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300</v>
      </c>
    </row>
    <row r="11">
      <c r="A11" s="97">
        <v>5.0</v>
      </c>
      <c r="B11" s="97" t="s">
        <v>754</v>
      </c>
      <c r="C11" s="97">
        <v>3000.0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303</v>
      </c>
    </row>
    <row r="3">
      <c r="A3" s="97" t="s">
        <v>746</v>
      </c>
      <c r="B3" s="97" t="s">
        <v>280</v>
      </c>
    </row>
    <row r="4">
      <c r="A4" s="97" t="s">
        <v>747</v>
      </c>
      <c r="B4" s="98">
        <f>SUM(C7:C50)</f>
        <v>17310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8560.0</v>
      </c>
    </row>
    <row r="12">
      <c r="A12" s="97" t="s">
        <v>1778</v>
      </c>
      <c r="B12" s="97" t="s">
        <v>1779</v>
      </c>
      <c r="C12" s="97">
        <v>1400.0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301</v>
      </c>
    </row>
    <row r="3">
      <c r="A3" s="97" t="s">
        <v>746</v>
      </c>
      <c r="B3" s="97" t="s">
        <v>1526</v>
      </c>
      <c r="F3" s="97" t="s">
        <v>1780</v>
      </c>
    </row>
    <row r="4">
      <c r="A4" s="97" t="s">
        <v>747</v>
      </c>
      <c r="B4" s="98">
        <f>SUM(C7:C50)</f>
        <v>61890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350.0</v>
      </c>
      <c r="F8" s="97" t="s">
        <v>1781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10490+450+6000+130</f>
        <v>17070</v>
      </c>
    </row>
    <row r="12">
      <c r="A12" s="97" t="s">
        <v>1782</v>
      </c>
      <c r="B12" s="97" t="s">
        <v>1783</v>
      </c>
      <c r="C12" s="97">
        <v>2800.0</v>
      </c>
      <c r="F12" s="97" t="s">
        <v>1784</v>
      </c>
    </row>
    <row r="13">
      <c r="A13" s="97" t="s">
        <v>1785</v>
      </c>
      <c r="B13" s="97" t="s">
        <v>1786</v>
      </c>
      <c r="C13" s="97">
        <v>900.0</v>
      </c>
    </row>
    <row r="14">
      <c r="A14" s="97" t="s">
        <v>1787</v>
      </c>
      <c r="B14" s="97" t="s">
        <v>1788</v>
      </c>
      <c r="C14" s="97">
        <v>1800.0</v>
      </c>
    </row>
    <row r="15">
      <c r="A15" s="97" t="s">
        <v>1578</v>
      </c>
      <c r="B15" s="97" t="s">
        <v>1233</v>
      </c>
      <c r="C15" s="97">
        <v>6200.0</v>
      </c>
    </row>
    <row r="16">
      <c r="A16" s="97" t="s">
        <v>1789</v>
      </c>
      <c r="B16" s="97" t="s">
        <v>1434</v>
      </c>
      <c r="C16" s="97">
        <v>300.0</v>
      </c>
    </row>
    <row r="17">
      <c r="A17" s="97" t="s">
        <v>1790</v>
      </c>
      <c r="B17" s="97" t="s">
        <v>854</v>
      </c>
      <c r="C17" s="97">
        <v>19800.0</v>
      </c>
    </row>
    <row r="18">
      <c r="A18" s="97" t="s">
        <v>1791</v>
      </c>
      <c r="B18" s="97" t="s">
        <v>846</v>
      </c>
      <c r="C18" s="97">
        <v>1090.0</v>
      </c>
    </row>
    <row r="19">
      <c r="A19" s="97" t="s">
        <v>1792</v>
      </c>
      <c r="B19" s="97" t="s">
        <v>844</v>
      </c>
      <c r="C19" s="97">
        <v>580.0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298</v>
      </c>
    </row>
    <row r="3">
      <c r="A3" s="97" t="s">
        <v>746</v>
      </c>
      <c r="B3" s="110">
        <v>45873.0</v>
      </c>
    </row>
    <row r="4">
      <c r="A4" s="97" t="s">
        <v>747</v>
      </c>
      <c r="B4" s="98">
        <f>SUM(C7:C50)</f>
        <v>8690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2240.0</v>
      </c>
    </row>
    <row r="12">
      <c r="A12" s="97" t="s">
        <v>1793</v>
      </c>
      <c r="B12" s="97" t="s">
        <v>850</v>
      </c>
      <c r="C12" s="97">
        <v>400.0</v>
      </c>
    </row>
    <row r="13">
      <c r="A13" s="97" t="s">
        <v>1794</v>
      </c>
      <c r="B13" s="97" t="s">
        <v>1795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297</v>
      </c>
    </row>
    <row r="3">
      <c r="A3" s="97" t="s">
        <v>746</v>
      </c>
      <c r="B3" s="110">
        <v>45873.0</v>
      </c>
    </row>
    <row r="4">
      <c r="A4" s="97" t="s">
        <v>747</v>
      </c>
      <c r="B4" s="98">
        <f>SUM(C7:C50)</f>
        <v>600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97" t="s">
        <v>754</v>
      </c>
    </row>
    <row r="12">
      <c r="A12" s="97" t="s">
        <v>1796</v>
      </c>
      <c r="B12" s="97" t="s">
        <v>850</v>
      </c>
      <c r="C12" s="97">
        <v>600.0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295</v>
      </c>
    </row>
    <row r="3">
      <c r="A3" s="97" t="s">
        <v>746</v>
      </c>
      <c r="B3" s="97" t="s">
        <v>1797</v>
      </c>
    </row>
    <row r="4">
      <c r="A4" s="97" t="s">
        <v>747</v>
      </c>
      <c r="B4" s="98">
        <f>SUM(C7:C50)</f>
        <v>36420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1000.0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23970+3600</f>
        <v>27570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0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22.63"/>
  </cols>
  <sheetData>
    <row r="2">
      <c r="A2" s="97" t="s">
        <v>1</v>
      </c>
      <c r="B2" s="97" t="s">
        <v>292</v>
      </c>
    </row>
    <row r="3">
      <c r="A3" s="97" t="s">
        <v>746</v>
      </c>
      <c r="B3" s="97" t="s">
        <v>280</v>
      </c>
      <c r="I3" s="97" t="s">
        <v>1798</v>
      </c>
    </row>
    <row r="4">
      <c r="A4" s="97" t="s">
        <v>747</v>
      </c>
      <c r="B4" s="98">
        <f>SUM(C7:C50)</f>
        <v>65055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350.0</v>
      </c>
      <c r="I8" s="97" t="s">
        <v>1799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9715+7900-2800+3200+900</f>
        <v>18915</v>
      </c>
    </row>
    <row r="12">
      <c r="A12" s="97" t="s">
        <v>1782</v>
      </c>
      <c r="B12" s="97" t="s">
        <v>1800</v>
      </c>
      <c r="C12" s="97">
        <v>2200.0</v>
      </c>
    </row>
    <row r="13">
      <c r="A13" s="97" t="s">
        <v>1801</v>
      </c>
      <c r="B13" s="97" t="s">
        <v>1802</v>
      </c>
      <c r="C13" s="97">
        <v>300.0</v>
      </c>
    </row>
    <row r="14">
      <c r="A14" s="97" t="s">
        <v>1803</v>
      </c>
      <c r="B14" s="97" t="s">
        <v>1804</v>
      </c>
      <c r="C14" s="97">
        <v>13700.0</v>
      </c>
    </row>
    <row r="15">
      <c r="A15" s="97" t="s">
        <v>1805</v>
      </c>
      <c r="B15" s="97" t="s">
        <v>1806</v>
      </c>
      <c r="C15" s="97">
        <v>800.0</v>
      </c>
    </row>
    <row r="16">
      <c r="A16" s="97" t="s">
        <v>1807</v>
      </c>
      <c r="B16" s="97" t="s">
        <v>1795</v>
      </c>
      <c r="C16" s="97">
        <v>1700.0</v>
      </c>
    </row>
    <row r="17">
      <c r="A17" s="97" t="s">
        <v>1808</v>
      </c>
      <c r="B17" s="97" t="s">
        <v>1809</v>
      </c>
      <c r="C17" s="97">
        <v>400.0</v>
      </c>
    </row>
    <row r="18">
      <c r="A18" s="97" t="s">
        <v>1810</v>
      </c>
      <c r="B18" s="97" t="s">
        <v>833</v>
      </c>
      <c r="C18" s="97">
        <v>690.0</v>
      </c>
    </row>
    <row r="19">
      <c r="A19" s="97" t="s">
        <v>1619</v>
      </c>
      <c r="B19" s="97" t="s">
        <v>1811</v>
      </c>
      <c r="C19" s="97">
        <v>3500.0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697</v>
      </c>
    </row>
    <row r="3">
      <c r="A3" s="97" t="s">
        <v>746</v>
      </c>
      <c r="B3" s="97" t="s">
        <v>787</v>
      </c>
    </row>
    <row r="4">
      <c r="A4" s="97" t="s">
        <v>747</v>
      </c>
      <c r="B4" s="98">
        <f>SUM(C7:C50)</f>
        <v>10340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5990.0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18">
      <c r="D18" s="97" t="s">
        <v>788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289</v>
      </c>
    </row>
    <row r="3">
      <c r="A3" s="97" t="s">
        <v>746</v>
      </c>
      <c r="B3" s="97" t="s">
        <v>631</v>
      </c>
    </row>
    <row r="4">
      <c r="A4" s="97" t="s">
        <v>747</v>
      </c>
      <c r="B4" s="98">
        <f>SUM(C7:C50)</f>
        <v>23040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3500.0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10690.0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18">
      <c r="D18" s="97" t="s">
        <v>1812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287</v>
      </c>
    </row>
    <row r="3">
      <c r="A3" s="97" t="s">
        <v>746</v>
      </c>
      <c r="B3" s="97" t="s">
        <v>296</v>
      </c>
    </row>
    <row r="4">
      <c r="A4" s="97" t="s">
        <v>747</v>
      </c>
      <c r="B4" s="98">
        <f>SUM(C7:C50)</f>
        <v>13822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f>C11*0.1</f>
        <v>302</v>
      </c>
    </row>
    <row r="11">
      <c r="A11" s="97">
        <v>5.0</v>
      </c>
      <c r="B11" s="97" t="s">
        <v>754</v>
      </c>
      <c r="C11" s="97">
        <v>3020.0</v>
      </c>
    </row>
    <row r="12">
      <c r="A12" s="97" t="s">
        <v>1813</v>
      </c>
      <c r="B12" s="97" t="s">
        <v>1814</v>
      </c>
      <c r="C12" s="97">
        <v>500.0</v>
      </c>
    </row>
    <row r="13">
      <c r="A13" s="97" t="s">
        <v>1815</v>
      </c>
      <c r="B13" s="97" t="s">
        <v>1795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285</v>
      </c>
    </row>
    <row r="3">
      <c r="A3" s="97" t="s">
        <v>746</v>
      </c>
      <c r="B3" s="97" t="s">
        <v>286</v>
      </c>
    </row>
    <row r="4">
      <c r="A4" s="97" t="s">
        <v>747</v>
      </c>
      <c r="B4" s="98">
        <f>SUM(C7:C50)</f>
        <v>71695.4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97" t="s">
        <v>754</v>
      </c>
    </row>
    <row r="12">
      <c r="A12" s="97">
        <v>6.0</v>
      </c>
      <c r="B12" s="97" t="s">
        <v>1816</v>
      </c>
      <c r="C12" s="97">
        <v>71695.4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282</v>
      </c>
    </row>
    <row r="3">
      <c r="A3" s="97" t="s">
        <v>746</v>
      </c>
      <c r="B3" s="97" t="s">
        <v>393</v>
      </c>
    </row>
    <row r="4">
      <c r="A4" s="97" t="s">
        <v>747</v>
      </c>
      <c r="B4" s="98">
        <f>SUM(C7:C50)</f>
        <v>38709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1649</v>
      </c>
    </row>
    <row r="11">
      <c r="A11" s="97">
        <v>5.0</v>
      </c>
      <c r="B11" s="97" t="s">
        <v>754</v>
      </c>
      <c r="C11" s="102">
        <f>8130+7410+950</f>
        <v>16490</v>
      </c>
    </row>
    <row r="12">
      <c r="A12" s="97" t="s">
        <v>1817</v>
      </c>
      <c r="B12" s="97" t="s">
        <v>779</v>
      </c>
      <c r="C12" s="97">
        <v>580.0</v>
      </c>
    </row>
    <row r="13">
      <c r="A13" s="97" t="s">
        <v>1818</v>
      </c>
      <c r="B13" s="97" t="s">
        <v>833</v>
      </c>
      <c r="C13" s="97">
        <v>690.0</v>
      </c>
    </row>
    <row r="14">
      <c r="A14" s="97">
        <v>8.0</v>
      </c>
      <c r="B14" s="97" t="s">
        <v>1819</v>
      </c>
      <c r="C14" s="97">
        <v>3000.0</v>
      </c>
    </row>
    <row r="15">
      <c r="A15" s="97">
        <v>9.0</v>
      </c>
    </row>
    <row r="16">
      <c r="A16" s="97">
        <v>10.0</v>
      </c>
      <c r="D16" s="97" t="s">
        <v>1820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281</v>
      </c>
    </row>
    <row r="3">
      <c r="A3" s="97" t="s">
        <v>746</v>
      </c>
      <c r="B3" s="108">
        <v>45661.0</v>
      </c>
      <c r="F3" s="97" t="s">
        <v>1821</v>
      </c>
    </row>
    <row r="4">
      <c r="A4" s="97" t="s">
        <v>747</v>
      </c>
      <c r="B4" s="98">
        <f>SUM(C7:C50)</f>
        <v>25690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  <c r="F9" s="97" t="s">
        <v>1822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102">
        <f>2040+6950+450+3500</f>
        <v>12940</v>
      </c>
    </row>
    <row r="12">
      <c r="A12" s="97" t="s">
        <v>1823</v>
      </c>
      <c r="B12" s="97" t="s">
        <v>765</v>
      </c>
      <c r="C12" s="97">
        <v>1700.0</v>
      </c>
    </row>
    <row r="13">
      <c r="A13" s="97" t="s">
        <v>1686</v>
      </c>
      <c r="B13" s="97" t="s">
        <v>1233</v>
      </c>
      <c r="C13" s="97">
        <v>5200.0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279</v>
      </c>
    </row>
    <row r="3">
      <c r="A3" s="97" t="s">
        <v>746</v>
      </c>
      <c r="B3" s="97" t="s">
        <v>1824</v>
      </c>
    </row>
    <row r="4">
      <c r="A4" s="97" t="s">
        <v>747</v>
      </c>
      <c r="B4" s="98">
        <f>SUM(C7:C50)</f>
        <v>48980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16270+2600+710-450+650</f>
        <v>19780</v>
      </c>
    </row>
    <row r="12">
      <c r="A12" s="97" t="s">
        <v>1825</v>
      </c>
      <c r="B12" s="97" t="s">
        <v>1795</v>
      </c>
      <c r="C12" s="97">
        <v>1700.0</v>
      </c>
    </row>
    <row r="13">
      <c r="A13" s="97" t="s">
        <v>1826</v>
      </c>
      <c r="B13" s="97" t="s">
        <v>1827</v>
      </c>
      <c r="C13" s="97">
        <v>350.0</v>
      </c>
    </row>
    <row r="14">
      <c r="A14" s="97" t="s">
        <v>1828</v>
      </c>
      <c r="B14" s="97" t="s">
        <v>275</v>
      </c>
      <c r="C14" s="97">
        <v>5500.0</v>
      </c>
      <c r="H14" s="111" t="s">
        <v>1829</v>
      </c>
    </row>
    <row r="15">
      <c r="A15" s="97">
        <v>9.0</v>
      </c>
      <c r="B15" s="97" t="s">
        <v>1830</v>
      </c>
      <c r="C15" s="97">
        <v>1000.0</v>
      </c>
    </row>
    <row r="16">
      <c r="A16" s="97" t="s">
        <v>1831</v>
      </c>
      <c r="B16" s="97" t="s">
        <v>1832</v>
      </c>
      <c r="C16" s="97">
        <v>550.0</v>
      </c>
    </row>
    <row r="17">
      <c r="A17" s="97" t="s">
        <v>1831</v>
      </c>
      <c r="B17" s="97" t="s">
        <v>1833</v>
      </c>
      <c r="C17" s="97">
        <v>750.0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277</v>
      </c>
    </row>
    <row r="3">
      <c r="A3" s="97" t="s">
        <v>746</v>
      </c>
      <c r="B3" s="97" t="s">
        <v>1824</v>
      </c>
    </row>
    <row r="4">
      <c r="A4" s="97" t="s">
        <v>747</v>
      </c>
      <c r="B4" s="98">
        <f>SUM(C7:C50)</f>
        <v>690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97" t="s">
        <v>754</v>
      </c>
    </row>
    <row r="12">
      <c r="A12" s="97" t="s">
        <v>1834</v>
      </c>
      <c r="B12" s="97" t="s">
        <v>833</v>
      </c>
      <c r="C12" s="97">
        <v>690.0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21.5"/>
  </cols>
  <sheetData>
    <row r="2">
      <c r="A2" s="97" t="s">
        <v>1</v>
      </c>
      <c r="B2" s="97" t="s">
        <v>274</v>
      </c>
    </row>
    <row r="3">
      <c r="A3" s="97" t="s">
        <v>746</v>
      </c>
      <c r="B3" s="97" t="s">
        <v>187</v>
      </c>
    </row>
    <row r="4">
      <c r="A4" s="97" t="s">
        <v>747</v>
      </c>
      <c r="B4" s="98">
        <f>SUM(C7:C50)</f>
        <v>10500</v>
      </c>
    </row>
    <row r="5">
      <c r="D5" s="97" t="s">
        <v>1835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2000.0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1000.0</v>
      </c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97" t="s">
        <v>754</v>
      </c>
    </row>
    <row r="12">
      <c r="A12" s="97" t="s">
        <v>1836</v>
      </c>
      <c r="B12" s="97" t="s">
        <v>1837</v>
      </c>
      <c r="C12" s="97">
        <v>7500.0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273</v>
      </c>
    </row>
    <row r="3">
      <c r="A3" s="97" t="s">
        <v>746</v>
      </c>
      <c r="B3" s="97" t="s">
        <v>269</v>
      </c>
    </row>
    <row r="4">
      <c r="A4" s="97" t="s">
        <v>747</v>
      </c>
      <c r="B4" s="98">
        <f>SUM(C7:C50)</f>
        <v>41305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1405</v>
      </c>
    </row>
    <row r="11">
      <c r="A11" s="97">
        <v>5.0</v>
      </c>
      <c r="B11" s="97" t="s">
        <v>754</v>
      </c>
      <c r="C11" s="97">
        <f>2700+1400+11020-1400+330</f>
        <v>14050</v>
      </c>
    </row>
    <row r="12">
      <c r="A12" s="97" t="s">
        <v>1838</v>
      </c>
      <c r="B12" s="97" t="s">
        <v>854</v>
      </c>
      <c r="C12" s="97">
        <v>6000.0</v>
      </c>
    </row>
    <row r="13">
      <c r="A13" s="97" t="s">
        <v>1839</v>
      </c>
      <c r="B13" s="97" t="s">
        <v>779</v>
      </c>
      <c r="C13" s="97">
        <v>580.0</v>
      </c>
    </row>
    <row r="14">
      <c r="A14" s="97" t="s">
        <v>1840</v>
      </c>
      <c r="B14" s="97" t="s">
        <v>833</v>
      </c>
      <c r="C14" s="97">
        <v>690.0</v>
      </c>
    </row>
    <row r="15">
      <c r="A15" s="97" t="s">
        <v>1841</v>
      </c>
      <c r="B15" s="97" t="s">
        <v>781</v>
      </c>
      <c r="C15" s="97">
        <v>1080.0</v>
      </c>
    </row>
    <row r="16">
      <c r="A16" s="97" t="s">
        <v>1842</v>
      </c>
      <c r="B16" s="97" t="s">
        <v>1795</v>
      </c>
      <c r="C16" s="97">
        <v>1700.0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272</v>
      </c>
    </row>
    <row r="3">
      <c r="A3" s="97" t="s">
        <v>746</v>
      </c>
      <c r="B3" s="97" t="s">
        <v>269</v>
      </c>
    </row>
    <row r="4">
      <c r="A4" s="97" t="s">
        <v>747</v>
      </c>
      <c r="B4" s="98">
        <f>SUM(C7:C50)</f>
        <v>51060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f>12350+18050+3600</f>
        <v>34000</v>
      </c>
    </row>
    <row r="12">
      <c r="A12" s="97" t="s">
        <v>1843</v>
      </c>
      <c r="B12" s="97" t="s">
        <v>833</v>
      </c>
      <c r="C12" s="97">
        <v>690.0</v>
      </c>
    </row>
    <row r="13">
      <c r="A13" s="97" t="s">
        <v>1844</v>
      </c>
      <c r="B13" s="97" t="s">
        <v>779</v>
      </c>
      <c r="C13" s="97">
        <v>580.0</v>
      </c>
    </row>
    <row r="14">
      <c r="A14" s="97" t="s">
        <v>1845</v>
      </c>
      <c r="B14" s="97" t="s">
        <v>781</v>
      </c>
      <c r="C14" s="97">
        <v>990.0</v>
      </c>
    </row>
    <row r="15">
      <c r="A15" s="97" t="s">
        <v>1846</v>
      </c>
      <c r="B15" s="97" t="s">
        <v>854</v>
      </c>
      <c r="C15" s="97">
        <v>9500.0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694</v>
      </c>
    </row>
    <row r="3">
      <c r="A3" s="97" t="s">
        <v>746</v>
      </c>
      <c r="B3" s="97" t="s">
        <v>739</v>
      </c>
    </row>
    <row r="4">
      <c r="A4" s="97" t="s">
        <v>747</v>
      </c>
      <c r="B4" s="98">
        <f>SUM(C7:C50)</f>
        <v>23070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11020.0</v>
      </c>
    </row>
    <row r="12">
      <c r="A12" s="97" t="s">
        <v>789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1">
      <c r="D21" s="97" t="s">
        <v>790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271</v>
      </c>
    </row>
    <row r="3">
      <c r="A3" s="97" t="s">
        <v>746</v>
      </c>
      <c r="B3" s="97" t="s">
        <v>429</v>
      </c>
    </row>
    <row r="4">
      <c r="A4" s="97" t="s">
        <v>747</v>
      </c>
      <c r="B4" s="98">
        <f>SUM(C7:C50)</f>
        <v>35537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2367</v>
      </c>
    </row>
    <row r="11">
      <c r="A11" s="97">
        <v>5.0</v>
      </c>
      <c r="B11" s="97" t="s">
        <v>754</v>
      </c>
      <c r="C11" s="97">
        <v>23670.0</v>
      </c>
    </row>
    <row r="12">
      <c r="A12" s="97" t="s">
        <v>1847</v>
      </c>
      <c r="B12" s="97" t="s">
        <v>275</v>
      </c>
      <c r="C12" s="97">
        <v>8500.0</v>
      </c>
    </row>
    <row r="13">
      <c r="A13" s="97" t="s">
        <v>1848</v>
      </c>
      <c r="B13" s="97" t="s">
        <v>1849</v>
      </c>
      <c r="C13" s="97">
        <v>1000.0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67">
      <c r="D67" s="97" t="s">
        <v>1850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270</v>
      </c>
    </row>
    <row r="3">
      <c r="A3" s="97" t="s">
        <v>746</v>
      </c>
      <c r="B3" s="97" t="s">
        <v>269</v>
      </c>
    </row>
    <row r="4">
      <c r="A4" s="97" t="s">
        <v>747</v>
      </c>
      <c r="B4" s="98">
        <f>SUM(C7:C50)</f>
        <v>28530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3000.0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f>13100+1100</f>
        <v>14200</v>
      </c>
    </row>
    <row r="12">
      <c r="A12" s="97" t="s">
        <v>1851</v>
      </c>
      <c r="B12" s="97" t="s">
        <v>781</v>
      </c>
      <c r="C12" s="97">
        <v>2250.0</v>
      </c>
    </row>
    <row r="13">
      <c r="A13" s="97" t="s">
        <v>1852</v>
      </c>
      <c r="B13" s="97" t="s">
        <v>779</v>
      </c>
      <c r="C13" s="97">
        <v>580.0</v>
      </c>
    </row>
    <row r="14">
      <c r="A14" s="97" t="s">
        <v>1823</v>
      </c>
      <c r="B14" s="97" t="s">
        <v>765</v>
      </c>
      <c r="C14" s="97">
        <v>1700.0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267</v>
      </c>
    </row>
    <row r="3">
      <c r="A3" s="97" t="s">
        <v>746</v>
      </c>
      <c r="B3" s="97" t="s">
        <v>268</v>
      </c>
    </row>
    <row r="4">
      <c r="A4" s="97" t="s">
        <v>747</v>
      </c>
      <c r="B4" s="98">
        <f>SUM(C7:C50)</f>
        <v>11200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f>C11*0.1</f>
        <v>400</v>
      </c>
    </row>
    <row r="11">
      <c r="A11" s="97">
        <v>5.0</v>
      </c>
      <c r="B11" s="97" t="s">
        <v>754</v>
      </c>
      <c r="C11" s="97">
        <v>4000.0</v>
      </c>
    </row>
    <row r="12">
      <c r="A12" s="97" t="s">
        <v>1853</v>
      </c>
      <c r="B12" s="97" t="s">
        <v>850</v>
      </c>
      <c r="C12" s="97">
        <v>500.0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22.25"/>
  </cols>
  <sheetData>
    <row r="2">
      <c r="A2" s="97" t="s">
        <v>1</v>
      </c>
      <c r="B2" s="97" t="s">
        <v>264</v>
      </c>
    </row>
    <row r="3">
      <c r="A3" s="97" t="s">
        <v>746</v>
      </c>
      <c r="B3" s="97" t="s">
        <v>1854</v>
      </c>
    </row>
    <row r="4">
      <c r="A4" s="97" t="s">
        <v>747</v>
      </c>
      <c r="B4" s="98">
        <f>SUM(C7:C50)</f>
        <v>257992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130</v>
      </c>
    </row>
    <row r="11">
      <c r="A11" s="97">
        <v>5.0</v>
      </c>
      <c r="B11" s="97" t="s">
        <v>754</v>
      </c>
      <c r="C11" s="97">
        <v>1300.0</v>
      </c>
    </row>
    <row r="12">
      <c r="A12" s="97" t="s">
        <v>1855</v>
      </c>
      <c r="C12" s="97">
        <v>3320.0</v>
      </c>
    </row>
    <row r="13">
      <c r="A13" s="97" t="s">
        <v>1856</v>
      </c>
      <c r="C13" s="97">
        <v>28030.0</v>
      </c>
    </row>
    <row r="14">
      <c r="A14" s="97" t="s">
        <v>1857</v>
      </c>
      <c r="B14" s="97" t="s">
        <v>1858</v>
      </c>
      <c r="C14" s="97">
        <v>1440.0</v>
      </c>
    </row>
    <row r="15">
      <c r="A15" s="97" t="s">
        <v>1859</v>
      </c>
      <c r="C15" s="97">
        <v>1880.0</v>
      </c>
    </row>
    <row r="16">
      <c r="A16" s="97" t="s">
        <v>1860</v>
      </c>
      <c r="B16" s="97" t="s">
        <v>1861</v>
      </c>
      <c r="C16" s="97">
        <v>720.0</v>
      </c>
    </row>
    <row r="17">
      <c r="A17" s="97" t="s">
        <v>1862</v>
      </c>
      <c r="C17" s="97">
        <v>1480.0</v>
      </c>
    </row>
    <row r="18">
      <c r="A18" s="97" t="s">
        <v>1863</v>
      </c>
      <c r="B18" s="97" t="s">
        <v>850</v>
      </c>
      <c r="C18" s="97">
        <v>372.0</v>
      </c>
    </row>
    <row r="19">
      <c r="A19" s="97" t="s">
        <v>1864</v>
      </c>
      <c r="B19" s="97" t="s">
        <v>1865</v>
      </c>
      <c r="C19" s="97">
        <v>800.0</v>
      </c>
    </row>
    <row r="20">
      <c r="A20" s="97" t="s">
        <v>1866</v>
      </c>
      <c r="B20" s="97" t="s">
        <v>1867</v>
      </c>
      <c r="C20" s="97">
        <v>8880.0</v>
      </c>
    </row>
    <row r="21">
      <c r="A21" s="97" t="s">
        <v>1868</v>
      </c>
      <c r="B21" s="97" t="s">
        <v>1869</v>
      </c>
      <c r="C21" s="97">
        <v>70000.0</v>
      </c>
    </row>
    <row r="22">
      <c r="A22" s="97" t="s">
        <v>1870</v>
      </c>
      <c r="B22" s="97" t="s">
        <v>1871</v>
      </c>
      <c r="C22" s="97">
        <v>20000.0</v>
      </c>
    </row>
    <row r="23">
      <c r="A23" s="97" t="s">
        <v>1872</v>
      </c>
      <c r="C23" s="97">
        <v>43000.0</v>
      </c>
    </row>
    <row r="24">
      <c r="A24" s="97" t="s">
        <v>1873</v>
      </c>
      <c r="C24" s="97">
        <v>2680.0</v>
      </c>
    </row>
    <row r="25">
      <c r="A25" s="97" t="s">
        <v>1874</v>
      </c>
      <c r="B25" s="97" t="s">
        <v>1875</v>
      </c>
      <c r="C25" s="97">
        <v>1900.0</v>
      </c>
    </row>
    <row r="26">
      <c r="A26" s="97" t="s">
        <v>1876</v>
      </c>
      <c r="B26" s="97" t="s">
        <v>1877</v>
      </c>
      <c r="C26" s="97">
        <v>5000.0</v>
      </c>
    </row>
    <row r="27">
      <c r="A27" s="97" t="s">
        <v>1878</v>
      </c>
      <c r="B27" s="97" t="s">
        <v>779</v>
      </c>
      <c r="C27" s="97">
        <v>710.0</v>
      </c>
    </row>
    <row r="28">
      <c r="A28" s="97" t="s">
        <v>1879</v>
      </c>
      <c r="B28" s="97" t="s">
        <v>1880</v>
      </c>
      <c r="C28" s="97">
        <v>6350.0</v>
      </c>
    </row>
    <row r="29">
      <c r="A29" s="97" t="s">
        <v>1881</v>
      </c>
      <c r="B29" s="97" t="s">
        <v>833</v>
      </c>
      <c r="C29" s="97">
        <v>690.0</v>
      </c>
    </row>
    <row r="30">
      <c r="A30" s="97" t="s">
        <v>1882</v>
      </c>
      <c r="B30" s="97" t="s">
        <v>1883</v>
      </c>
      <c r="C30" s="97">
        <v>10000.0</v>
      </c>
    </row>
    <row r="31">
      <c r="A31" s="97" t="s">
        <v>1884</v>
      </c>
      <c r="B31" s="97" t="s">
        <v>781</v>
      </c>
      <c r="C31" s="97">
        <v>2500.0</v>
      </c>
    </row>
    <row r="32">
      <c r="A32" s="97" t="s">
        <v>1885</v>
      </c>
      <c r="B32" s="97" t="s">
        <v>1886</v>
      </c>
      <c r="C32" s="97">
        <v>9000.0</v>
      </c>
    </row>
    <row r="33">
      <c r="A33" s="97" t="s">
        <v>1887</v>
      </c>
      <c r="C33" s="97">
        <v>37400.0</v>
      </c>
    </row>
    <row r="34">
      <c r="A34" s="97" t="s">
        <v>1888</v>
      </c>
      <c r="B34" s="97" t="s">
        <v>1889</v>
      </c>
      <c r="C34" s="97">
        <v>410.0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263</v>
      </c>
    </row>
    <row r="3">
      <c r="A3" s="97" t="s">
        <v>746</v>
      </c>
      <c r="B3" s="97" t="s">
        <v>121</v>
      </c>
    </row>
    <row r="4">
      <c r="A4" s="97" t="s">
        <v>747</v>
      </c>
      <c r="B4" s="98">
        <f>SUM(C7:C50)</f>
        <v>57632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1000.0</v>
      </c>
    </row>
    <row r="10">
      <c r="A10" s="97">
        <v>4.0</v>
      </c>
      <c r="B10" s="97" t="s">
        <v>753</v>
      </c>
      <c r="C10" s="99">
        <f>C11*0.1</f>
        <v>2812</v>
      </c>
    </row>
    <row r="11">
      <c r="A11" s="97">
        <v>5.0</v>
      </c>
      <c r="B11" s="97" t="s">
        <v>754</v>
      </c>
      <c r="C11" s="97">
        <f>5620+22500</f>
        <v>28120</v>
      </c>
    </row>
    <row r="12">
      <c r="A12" s="97" t="s">
        <v>1890</v>
      </c>
      <c r="B12" s="97" t="s">
        <v>779</v>
      </c>
      <c r="C12" s="97">
        <v>580.0</v>
      </c>
    </row>
    <row r="13">
      <c r="A13" s="97" t="s">
        <v>1891</v>
      </c>
      <c r="B13" s="97" t="s">
        <v>833</v>
      </c>
      <c r="C13" s="97">
        <v>690.0</v>
      </c>
    </row>
    <row r="14">
      <c r="A14" s="97" t="s">
        <v>1892</v>
      </c>
      <c r="B14" s="97" t="s">
        <v>830</v>
      </c>
      <c r="C14" s="97">
        <v>1200.0</v>
      </c>
    </row>
    <row r="15">
      <c r="A15" s="97" t="s">
        <v>1893</v>
      </c>
      <c r="B15" s="97" t="s">
        <v>854</v>
      </c>
      <c r="C15" s="97">
        <v>13400.0</v>
      </c>
    </row>
    <row r="16">
      <c r="A16" s="97" t="s">
        <v>1894</v>
      </c>
      <c r="B16" s="97" t="s">
        <v>765</v>
      </c>
      <c r="C16" s="97">
        <v>1700.0</v>
      </c>
    </row>
    <row r="17">
      <c r="A17" s="97" t="s">
        <v>1895</v>
      </c>
      <c r="B17" s="97" t="s">
        <v>781</v>
      </c>
      <c r="C17" s="97">
        <v>3330.0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262</v>
      </c>
    </row>
    <row r="3">
      <c r="A3" s="97" t="s">
        <v>746</v>
      </c>
      <c r="B3" s="97" t="s">
        <v>187</v>
      </c>
    </row>
    <row r="4">
      <c r="A4" s="97" t="s">
        <v>747</v>
      </c>
      <c r="B4" s="98">
        <f>SUM(C7:C50)</f>
        <v>59460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3500.0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27810+1720+2050+2500</f>
        <v>34080</v>
      </c>
    </row>
    <row r="12">
      <c r="A12" s="97" t="s">
        <v>1825</v>
      </c>
      <c r="B12" s="97" t="s">
        <v>1795</v>
      </c>
      <c r="C12" s="97">
        <v>1700.0</v>
      </c>
    </row>
    <row r="13">
      <c r="A13" s="97" t="s">
        <v>1896</v>
      </c>
      <c r="B13" s="97" t="s">
        <v>779</v>
      </c>
      <c r="C13" s="97">
        <v>580.0</v>
      </c>
    </row>
    <row r="14">
      <c r="A14" s="97" t="s">
        <v>1897</v>
      </c>
      <c r="B14" s="97" t="s">
        <v>833</v>
      </c>
      <c r="C14" s="97">
        <v>690.0</v>
      </c>
    </row>
    <row r="15">
      <c r="A15" s="97" t="s">
        <v>1898</v>
      </c>
      <c r="B15" s="97" t="s">
        <v>1899</v>
      </c>
      <c r="C15" s="97">
        <v>2260.0</v>
      </c>
    </row>
    <row r="16">
      <c r="A16" s="97" t="s">
        <v>1900</v>
      </c>
      <c r="B16" s="97" t="s">
        <v>854</v>
      </c>
      <c r="C16" s="97">
        <v>8350.0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261</v>
      </c>
    </row>
    <row r="3">
      <c r="A3" s="97" t="s">
        <v>746</v>
      </c>
      <c r="B3" s="97" t="s">
        <v>121</v>
      </c>
    </row>
    <row r="4">
      <c r="A4" s="97" t="s">
        <v>747</v>
      </c>
      <c r="B4" s="98">
        <f>SUM(C7:C50)</f>
        <v>54950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97" t="s">
        <v>754</v>
      </c>
      <c r="C11" s="97">
        <v>28050.0</v>
      </c>
    </row>
    <row r="12">
      <c r="A12" s="97" t="s">
        <v>1901</v>
      </c>
      <c r="B12" s="97" t="s">
        <v>854</v>
      </c>
      <c r="C12" s="97">
        <v>16400.0</v>
      </c>
    </row>
    <row r="13">
      <c r="A13" s="97" t="s">
        <v>1823</v>
      </c>
      <c r="B13" s="97" t="s">
        <v>765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260</v>
      </c>
    </row>
    <row r="3">
      <c r="A3" s="97" t="s">
        <v>746</v>
      </c>
      <c r="B3" s="97" t="s">
        <v>187</v>
      </c>
    </row>
    <row r="4">
      <c r="A4" s="97" t="s">
        <v>747</v>
      </c>
      <c r="B4" s="98">
        <f>SUM(C7:C50)</f>
        <v>50080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3500.0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24160+450+3600+100+1000</f>
        <v>29310</v>
      </c>
    </row>
    <row r="12">
      <c r="A12" s="97" t="s">
        <v>1902</v>
      </c>
      <c r="B12" s="97" t="s">
        <v>969</v>
      </c>
      <c r="C12" s="97">
        <v>500.0</v>
      </c>
    </row>
    <row r="13">
      <c r="A13" s="97" t="s">
        <v>1903</v>
      </c>
      <c r="B13" s="97" t="s">
        <v>779</v>
      </c>
      <c r="C13" s="97">
        <v>580.0</v>
      </c>
    </row>
    <row r="14">
      <c r="A14" s="97" t="s">
        <v>1904</v>
      </c>
      <c r="B14" s="97" t="s">
        <v>781</v>
      </c>
      <c r="C14" s="97">
        <v>990.0</v>
      </c>
    </row>
    <row r="15">
      <c r="A15" s="97" t="s">
        <v>1905</v>
      </c>
      <c r="B15" s="97" t="s">
        <v>1906</v>
      </c>
      <c r="C15" s="97">
        <v>100.0</v>
      </c>
    </row>
    <row r="16">
      <c r="A16" s="97" t="s">
        <v>1907</v>
      </c>
      <c r="B16" s="97" t="s">
        <v>854</v>
      </c>
      <c r="C16" s="97">
        <v>7300.0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259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35200</v>
      </c>
      <c r="H4" s="97" t="s">
        <v>1908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10570+7650+3500</f>
        <v>21720</v>
      </c>
    </row>
    <row r="12">
      <c r="A12" s="97" t="s">
        <v>1909</v>
      </c>
      <c r="B12" s="97" t="s">
        <v>850</v>
      </c>
      <c r="C12" s="97">
        <v>200.0</v>
      </c>
    </row>
    <row r="13">
      <c r="A13" s="97" t="s">
        <v>1910</v>
      </c>
      <c r="B13" s="97" t="s">
        <v>854</v>
      </c>
      <c r="C13" s="97">
        <v>5000.0</v>
      </c>
    </row>
    <row r="14">
      <c r="A14" s="97" t="s">
        <v>1911</v>
      </c>
      <c r="B14" s="97" t="s">
        <v>779</v>
      </c>
      <c r="C14" s="97">
        <v>580.0</v>
      </c>
    </row>
    <row r="15">
      <c r="A15" s="97" t="s">
        <v>1912</v>
      </c>
      <c r="B15" s="97" t="s">
        <v>833</v>
      </c>
      <c r="C15" s="97">
        <v>550.0</v>
      </c>
    </row>
    <row r="16">
      <c r="A16" s="97" t="s">
        <v>1042</v>
      </c>
      <c r="B16" s="97" t="s">
        <v>1913</v>
      </c>
      <c r="C16" s="97">
        <v>350.0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2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258</v>
      </c>
    </row>
    <row r="3">
      <c r="A3" s="97" t="s">
        <v>746</v>
      </c>
      <c r="B3" s="97" t="s">
        <v>121</v>
      </c>
    </row>
    <row r="4">
      <c r="A4" s="97" t="s">
        <v>747</v>
      </c>
      <c r="B4" s="98">
        <f>SUM(C7:C50)</f>
        <v>25570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7270.0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691</v>
      </c>
    </row>
    <row r="3">
      <c r="A3" s="97" t="s">
        <v>746</v>
      </c>
      <c r="B3" s="97" t="s">
        <v>791</v>
      </c>
    </row>
    <row r="4">
      <c r="A4" s="97" t="s">
        <v>747</v>
      </c>
      <c r="B4" s="98">
        <f>SUM(C7:C50)</f>
        <v>32070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v>13290.0</v>
      </c>
    </row>
    <row r="12">
      <c r="A12" s="97" t="s">
        <v>792</v>
      </c>
      <c r="B12" s="97" t="s">
        <v>793</v>
      </c>
      <c r="C12" s="97">
        <v>820.0</v>
      </c>
    </row>
    <row r="13">
      <c r="A13" s="97" t="s">
        <v>794</v>
      </c>
      <c r="B13" s="97" t="s">
        <v>795</v>
      </c>
      <c r="C13" s="97">
        <v>6110.0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9">
      <c r="D39" s="97" t="s">
        <v>796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257</v>
      </c>
    </row>
    <row r="3">
      <c r="A3" s="97" t="s">
        <v>746</v>
      </c>
      <c r="B3" s="97" t="s">
        <v>121</v>
      </c>
    </row>
    <row r="4">
      <c r="A4" s="97" t="s">
        <v>747</v>
      </c>
      <c r="B4" s="98">
        <f>SUM(C7:C50)</f>
        <v>18790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11040-6650+400+850</f>
        <v>5640</v>
      </c>
    </row>
    <row r="12">
      <c r="A12" s="97" t="s">
        <v>1914</v>
      </c>
      <c r="B12" s="97" t="s">
        <v>1915</v>
      </c>
      <c r="C12" s="97">
        <v>3800.0</v>
      </c>
    </row>
    <row r="13">
      <c r="A13" s="97" t="s">
        <v>1914</v>
      </c>
      <c r="B13" s="97" t="s">
        <v>1683</v>
      </c>
      <c r="C13" s="97">
        <v>650.0</v>
      </c>
    </row>
    <row r="14">
      <c r="A14" s="97" t="s">
        <v>1825</v>
      </c>
      <c r="B14" s="97" t="s">
        <v>1795</v>
      </c>
      <c r="C14" s="97">
        <v>1700.0</v>
      </c>
    </row>
    <row r="15">
      <c r="A15" s="97" t="s">
        <v>1823</v>
      </c>
      <c r="B15" s="97" t="s">
        <v>765</v>
      </c>
      <c r="C15" s="97">
        <v>1700.0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9.75"/>
  </cols>
  <sheetData>
    <row r="2">
      <c r="A2" s="97" t="s">
        <v>1</v>
      </c>
      <c r="B2" s="97" t="s">
        <v>256</v>
      </c>
    </row>
    <row r="3">
      <c r="A3" s="97" t="s">
        <v>746</v>
      </c>
      <c r="B3" s="97" t="s">
        <v>1273</v>
      </c>
    </row>
    <row r="4">
      <c r="A4" s="97" t="s">
        <v>747</v>
      </c>
      <c r="B4" s="98">
        <f>SUM(C7:C50)</f>
        <v>91347.5</v>
      </c>
    </row>
    <row r="6">
      <c r="A6" s="97" t="s">
        <v>0</v>
      </c>
      <c r="B6" s="97" t="s">
        <v>748</v>
      </c>
      <c r="C6" s="97" t="s">
        <v>749</v>
      </c>
      <c r="K6" s="97" t="s">
        <v>1916</v>
      </c>
    </row>
    <row r="7">
      <c r="A7" s="97">
        <v>1.0</v>
      </c>
      <c r="B7" s="97" t="s">
        <v>750</v>
      </c>
      <c r="C7" s="99">
        <v>12000.0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2100-700+37620+2550+4000+1697.5</f>
        <v>47267.5</v>
      </c>
    </row>
    <row r="12">
      <c r="A12" s="97" t="s">
        <v>1917</v>
      </c>
      <c r="B12" s="97" t="s">
        <v>275</v>
      </c>
      <c r="C12" s="97">
        <v>5000.0</v>
      </c>
    </row>
    <row r="13">
      <c r="A13" s="97" t="s">
        <v>1918</v>
      </c>
      <c r="B13" s="97" t="s">
        <v>1919</v>
      </c>
      <c r="C13" s="97">
        <v>5500.0</v>
      </c>
    </row>
    <row r="14">
      <c r="A14" s="97" t="s">
        <v>1920</v>
      </c>
      <c r="B14" s="97" t="s">
        <v>1804</v>
      </c>
      <c r="C14" s="97">
        <v>13000.0</v>
      </c>
    </row>
    <row r="15">
      <c r="A15" s="97" t="s">
        <v>1826</v>
      </c>
      <c r="B15" s="97" t="s">
        <v>1827</v>
      </c>
      <c r="C15" s="97">
        <v>350.0</v>
      </c>
    </row>
    <row r="16">
      <c r="A16" s="97" t="s">
        <v>1921</v>
      </c>
      <c r="B16" s="97" t="s">
        <v>1922</v>
      </c>
      <c r="C16" s="97">
        <v>3000.0</v>
      </c>
    </row>
    <row r="17">
      <c r="A17" s="97" t="s">
        <v>1923</v>
      </c>
      <c r="B17" s="97" t="s">
        <v>1924</v>
      </c>
      <c r="C17" s="97">
        <v>300.0</v>
      </c>
    </row>
    <row r="18">
      <c r="A18" s="97" t="s">
        <v>1925</v>
      </c>
      <c r="B18" s="97" t="s">
        <v>844</v>
      </c>
      <c r="C18" s="97">
        <v>580.0</v>
      </c>
    </row>
    <row r="19">
      <c r="A19" s="97" t="s">
        <v>1926</v>
      </c>
      <c r="B19" s="97" t="s">
        <v>1138</v>
      </c>
      <c r="C19" s="97">
        <v>550.0</v>
      </c>
    </row>
    <row r="25">
      <c r="K25" s="97" t="s">
        <v>1927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255</v>
      </c>
    </row>
    <row r="3">
      <c r="A3" s="97" t="s">
        <v>746</v>
      </c>
      <c r="B3" s="97" t="s">
        <v>1928</v>
      </c>
    </row>
    <row r="4">
      <c r="A4" s="97" t="s">
        <v>747</v>
      </c>
      <c r="B4" s="98">
        <f>SUM(C7:C50)</f>
        <v>44208.25</v>
      </c>
      <c r="F4" s="97" t="s">
        <v>1929</v>
      </c>
    </row>
    <row r="5">
      <c r="D5" s="97" t="s">
        <v>1930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500.0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f>C11*0.1</f>
        <v>500</v>
      </c>
    </row>
    <row r="11">
      <c r="A11" s="97">
        <v>5.0</v>
      </c>
      <c r="B11" s="97" t="s">
        <v>754</v>
      </c>
      <c r="C11" s="97">
        <f>4000+1000</f>
        <v>5000</v>
      </c>
    </row>
    <row r="12">
      <c r="A12" s="97" t="s">
        <v>1931</v>
      </c>
      <c r="B12" s="97" t="s">
        <v>833</v>
      </c>
      <c r="C12" s="97">
        <v>690.0</v>
      </c>
    </row>
    <row r="13">
      <c r="A13" s="97" t="s">
        <v>1932</v>
      </c>
      <c r="B13" s="97" t="s">
        <v>779</v>
      </c>
      <c r="C13" s="97">
        <v>580.0</v>
      </c>
    </row>
    <row r="14">
      <c r="A14" s="97" t="s">
        <v>1933</v>
      </c>
      <c r="B14" s="97" t="s">
        <v>1934</v>
      </c>
      <c r="C14" s="97">
        <v>3600.0</v>
      </c>
    </row>
    <row r="15">
      <c r="A15" s="97" t="s">
        <v>1471</v>
      </c>
      <c r="B15" s="97" t="s">
        <v>1519</v>
      </c>
      <c r="C15" s="97">
        <v>3500.0</v>
      </c>
    </row>
    <row r="16">
      <c r="A16" s="97">
        <v>10.0</v>
      </c>
      <c r="B16" s="97" t="s">
        <v>1935</v>
      </c>
      <c r="C16" s="97">
        <v>19338.25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254</v>
      </c>
    </row>
    <row r="3">
      <c r="A3" s="97" t="s">
        <v>746</v>
      </c>
      <c r="B3" s="97" t="s">
        <v>112</v>
      </c>
      <c r="H3" s="97" t="s">
        <v>1936</v>
      </c>
    </row>
    <row r="4">
      <c r="A4" s="97" t="s">
        <v>747</v>
      </c>
      <c r="B4" s="98">
        <f>SUM(C7:C50)</f>
        <v>184605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  <c r="H10" s="97" t="s">
        <v>1937</v>
      </c>
    </row>
    <row r="11">
      <c r="A11" s="97">
        <v>5.0</v>
      </c>
      <c r="B11" s="97" t="s">
        <v>754</v>
      </c>
      <c r="C11" s="97">
        <f>27950+2040+3650+1800+12500</f>
        <v>47940</v>
      </c>
    </row>
    <row r="12">
      <c r="A12" s="97" t="s">
        <v>1938</v>
      </c>
      <c r="B12" s="97" t="s">
        <v>830</v>
      </c>
      <c r="C12" s="97">
        <v>700.0</v>
      </c>
    </row>
    <row r="13">
      <c r="A13" s="97" t="s">
        <v>1939</v>
      </c>
      <c r="B13" s="97" t="s">
        <v>1940</v>
      </c>
      <c r="C13" s="97">
        <v>900.0</v>
      </c>
    </row>
    <row r="14">
      <c r="A14" s="97" t="s">
        <v>1826</v>
      </c>
      <c r="B14" s="97" t="s">
        <v>798</v>
      </c>
      <c r="C14" s="97">
        <v>1200.0</v>
      </c>
    </row>
    <row r="15">
      <c r="A15" s="97">
        <v>9.0</v>
      </c>
      <c r="B15" s="97" t="s">
        <v>1941</v>
      </c>
      <c r="C15" s="97">
        <v>86445.0</v>
      </c>
    </row>
    <row r="16">
      <c r="A16" s="97" t="s">
        <v>1942</v>
      </c>
      <c r="B16" s="97" t="s">
        <v>1612</v>
      </c>
      <c r="C16" s="97">
        <v>580.0</v>
      </c>
    </row>
    <row r="17">
      <c r="A17" s="97" t="s">
        <v>1943</v>
      </c>
      <c r="B17" s="97" t="s">
        <v>781</v>
      </c>
      <c r="C17" s="97">
        <v>4500.0</v>
      </c>
    </row>
    <row r="18">
      <c r="A18" s="97" t="s">
        <v>1944</v>
      </c>
      <c r="B18" s="97" t="s">
        <v>1945</v>
      </c>
      <c r="C18" s="97">
        <v>690.0</v>
      </c>
    </row>
    <row r="19">
      <c r="A19" s="97" t="s">
        <v>1946</v>
      </c>
      <c r="B19" s="97" t="s">
        <v>1947</v>
      </c>
      <c r="C19" s="97">
        <v>14800.0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252</v>
      </c>
    </row>
    <row r="3">
      <c r="A3" s="97" t="s">
        <v>746</v>
      </c>
      <c r="B3" s="97" t="s">
        <v>251</v>
      </c>
    </row>
    <row r="4">
      <c r="A4" s="97" t="s">
        <v>747</v>
      </c>
      <c r="B4" s="98">
        <f>SUM(C7:C50)</f>
        <v>12290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1720.0</v>
      </c>
    </row>
    <row r="12">
      <c r="A12" s="97" t="s">
        <v>1948</v>
      </c>
      <c r="B12" s="97" t="s">
        <v>833</v>
      </c>
      <c r="C12" s="97">
        <v>690.0</v>
      </c>
    </row>
    <row r="13">
      <c r="A13" s="97" t="s">
        <v>1949</v>
      </c>
      <c r="B13" s="97" t="s">
        <v>779</v>
      </c>
      <c r="C13" s="97">
        <v>580.0</v>
      </c>
    </row>
    <row r="14">
      <c r="A14" s="97" t="s">
        <v>1950</v>
      </c>
      <c r="B14" s="97" t="s">
        <v>781</v>
      </c>
      <c r="C14" s="97">
        <v>2500.0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250</v>
      </c>
    </row>
    <row r="3">
      <c r="A3" s="97" t="s">
        <v>746</v>
      </c>
      <c r="B3" s="97" t="s">
        <v>251</v>
      </c>
    </row>
    <row r="4">
      <c r="A4" s="97" t="s">
        <v>747</v>
      </c>
      <c r="B4" s="98">
        <f>SUM(C7:C50)</f>
        <v>24452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4000.0</v>
      </c>
    </row>
    <row r="10">
      <c r="A10" s="97">
        <v>4.0</v>
      </c>
      <c r="B10" s="97" t="s">
        <v>753</v>
      </c>
      <c r="C10" s="99">
        <f>C11*0.1</f>
        <v>1132</v>
      </c>
    </row>
    <row r="11">
      <c r="A11" s="97">
        <v>5.0</v>
      </c>
      <c r="B11" s="97" t="s">
        <v>754</v>
      </c>
      <c r="C11" s="97">
        <f>8370+2950</f>
        <v>11320</v>
      </c>
    </row>
    <row r="12">
      <c r="A12" s="97" t="s">
        <v>1825</v>
      </c>
      <c r="B12" s="97" t="s">
        <v>1795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249</v>
      </c>
    </row>
    <row r="3">
      <c r="A3" s="97" t="s">
        <v>746</v>
      </c>
      <c r="B3" s="97" t="s">
        <v>243</v>
      </c>
    </row>
    <row r="4">
      <c r="A4" s="97" t="s">
        <v>747</v>
      </c>
      <c r="B4" s="98">
        <f>SUM(C7:C50)</f>
        <v>65446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4136</v>
      </c>
    </row>
    <row r="11">
      <c r="A11" s="97">
        <v>5.0</v>
      </c>
      <c r="B11" s="97" t="s">
        <v>754</v>
      </c>
      <c r="C11" s="97">
        <f>5340+36020</f>
        <v>41360</v>
      </c>
    </row>
    <row r="12">
      <c r="A12" s="97" t="s">
        <v>1920</v>
      </c>
      <c r="B12" s="97" t="s">
        <v>896</v>
      </c>
      <c r="C12" s="97">
        <v>5050.0</v>
      </c>
    </row>
    <row r="13">
      <c r="A13" s="97" t="s">
        <v>1951</v>
      </c>
      <c r="B13" s="97" t="s">
        <v>980</v>
      </c>
      <c r="C13" s="97">
        <v>1950.0</v>
      </c>
    </row>
    <row r="14">
      <c r="A14" s="97" t="s">
        <v>1952</v>
      </c>
      <c r="B14" s="97" t="s">
        <v>1953</v>
      </c>
      <c r="C14" s="97">
        <v>1200.0</v>
      </c>
    </row>
    <row r="15">
      <c r="A15" s="97" t="s">
        <v>1954</v>
      </c>
      <c r="B15" s="97" t="s">
        <v>781</v>
      </c>
      <c r="C15" s="97">
        <v>1180.0</v>
      </c>
    </row>
    <row r="16">
      <c r="A16" s="97" t="s">
        <v>1955</v>
      </c>
      <c r="B16" s="97" t="s">
        <v>781</v>
      </c>
      <c r="C16" s="97">
        <v>1000.0</v>
      </c>
    </row>
    <row r="17">
      <c r="A17" s="97" t="s">
        <v>1956</v>
      </c>
      <c r="B17" s="97" t="s">
        <v>779</v>
      </c>
      <c r="C17" s="97">
        <v>580.0</v>
      </c>
    </row>
    <row r="18">
      <c r="A18" s="97" t="s">
        <v>1957</v>
      </c>
      <c r="B18" s="97" t="s">
        <v>833</v>
      </c>
      <c r="C18" s="97">
        <v>690.0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8.63"/>
  </cols>
  <sheetData>
    <row r="2">
      <c r="A2" s="97" t="s">
        <v>1</v>
      </c>
      <c r="B2" s="97" t="s">
        <v>247</v>
      </c>
    </row>
    <row r="3">
      <c r="A3" s="97" t="s">
        <v>746</v>
      </c>
      <c r="B3" s="97" t="s">
        <v>989</v>
      </c>
    </row>
    <row r="4">
      <c r="A4" s="97" t="s">
        <v>747</v>
      </c>
      <c r="B4" s="98">
        <f>SUM(C7:C50)</f>
        <v>115150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3000.0</v>
      </c>
    </row>
    <row r="11">
      <c r="A11" s="97">
        <v>5.0</v>
      </c>
      <c r="B11" s="97" t="s">
        <v>754</v>
      </c>
      <c r="C11" s="97">
        <f>14480+1720+19420</f>
        <v>35620</v>
      </c>
      <c r="H11" s="97" t="s">
        <v>1958</v>
      </c>
    </row>
    <row r="12">
      <c r="A12" s="97" t="s">
        <v>1920</v>
      </c>
      <c r="B12" s="97" t="s">
        <v>1804</v>
      </c>
      <c r="C12" s="97">
        <v>13000.0</v>
      </c>
    </row>
    <row r="13">
      <c r="A13" s="97" t="s">
        <v>1959</v>
      </c>
      <c r="B13" s="97" t="s">
        <v>1795</v>
      </c>
      <c r="C13" s="97">
        <v>1700.0</v>
      </c>
    </row>
    <row r="14">
      <c r="A14" s="97" t="s">
        <v>1960</v>
      </c>
      <c r="B14" s="97" t="s">
        <v>1953</v>
      </c>
      <c r="C14" s="97">
        <v>1350.0</v>
      </c>
    </row>
    <row r="15">
      <c r="A15" s="97" t="s">
        <v>1826</v>
      </c>
      <c r="B15" s="97" t="s">
        <v>1827</v>
      </c>
      <c r="C15" s="97">
        <v>350.0</v>
      </c>
    </row>
    <row r="16">
      <c r="A16" s="97" t="s">
        <v>1961</v>
      </c>
      <c r="B16" s="97" t="s">
        <v>765</v>
      </c>
      <c r="C16" s="97">
        <v>1700.0</v>
      </c>
    </row>
    <row r="17">
      <c r="A17" s="97" t="s">
        <v>1962</v>
      </c>
      <c r="B17" s="97" t="s">
        <v>844</v>
      </c>
      <c r="C17" s="97">
        <v>580.0</v>
      </c>
    </row>
    <row r="18">
      <c r="A18" s="97" t="s">
        <v>1963</v>
      </c>
      <c r="B18" s="97" t="s">
        <v>833</v>
      </c>
      <c r="C18" s="97">
        <v>690.0</v>
      </c>
    </row>
    <row r="19">
      <c r="A19" s="97" t="s">
        <v>1964</v>
      </c>
      <c r="B19" s="97" t="s">
        <v>1965</v>
      </c>
      <c r="C19" s="97">
        <v>5000.0</v>
      </c>
    </row>
    <row r="20">
      <c r="A20" s="97" t="s">
        <v>1966</v>
      </c>
      <c r="B20" s="97" t="s">
        <v>779</v>
      </c>
      <c r="C20" s="97">
        <v>580.0</v>
      </c>
    </row>
    <row r="21">
      <c r="A21" s="97" t="s">
        <v>1585</v>
      </c>
      <c r="B21" s="97" t="s">
        <v>781</v>
      </c>
      <c r="C21" s="97">
        <v>7230.0</v>
      </c>
    </row>
    <row r="22">
      <c r="B22" s="97" t="s">
        <v>1967</v>
      </c>
      <c r="C22" s="97">
        <v>13000.0</v>
      </c>
    </row>
    <row r="50">
      <c r="J50" s="97" t="s">
        <v>1968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244</v>
      </c>
    </row>
    <row r="3">
      <c r="A3" s="97" t="s">
        <v>746</v>
      </c>
      <c r="B3" s="97" t="s">
        <v>1969</v>
      </c>
    </row>
    <row r="4">
      <c r="A4" s="97" t="s">
        <v>747</v>
      </c>
      <c r="B4" s="98">
        <f>SUM(C7:C50)</f>
        <v>22440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4000.0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3420+300</f>
        <v>3720</v>
      </c>
    </row>
    <row r="12">
      <c r="A12" s="97" t="s">
        <v>1970</v>
      </c>
      <c r="B12" s="97" t="s">
        <v>1971</v>
      </c>
      <c r="C12" s="97">
        <v>450.0</v>
      </c>
    </row>
    <row r="13">
      <c r="A13" s="97" t="s">
        <v>1972</v>
      </c>
      <c r="B13" s="97" t="s">
        <v>1373</v>
      </c>
      <c r="C13" s="97">
        <v>4500.0</v>
      </c>
    </row>
    <row r="14">
      <c r="A14" s="97" t="s">
        <v>1973</v>
      </c>
      <c r="B14" s="97" t="s">
        <v>779</v>
      </c>
      <c r="C14" s="97">
        <v>580.0</v>
      </c>
    </row>
    <row r="15">
      <c r="A15" s="97" t="s">
        <v>1974</v>
      </c>
      <c r="B15" s="97" t="s">
        <v>833</v>
      </c>
      <c r="C15" s="97">
        <v>690.0</v>
      </c>
    </row>
    <row r="16">
      <c r="A16" s="97" t="s">
        <v>1825</v>
      </c>
      <c r="B16" s="97" t="s">
        <v>1795</v>
      </c>
      <c r="C16" s="97">
        <v>1700.0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3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242</v>
      </c>
    </row>
    <row r="3">
      <c r="A3" s="97" t="s">
        <v>746</v>
      </c>
      <c r="B3" s="97" t="s">
        <v>243</v>
      </c>
    </row>
    <row r="4">
      <c r="A4" s="97" t="s">
        <v>747</v>
      </c>
      <c r="B4" s="98">
        <f>SUM(C7:C50)</f>
        <v>43350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16250.0</v>
      </c>
    </row>
    <row r="12">
      <c r="A12" s="97" t="s">
        <v>1975</v>
      </c>
      <c r="B12" s="97" t="s">
        <v>854</v>
      </c>
      <c r="C12" s="97">
        <v>16800.0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688</v>
      </c>
    </row>
    <row r="3">
      <c r="A3" s="97" t="s">
        <v>746</v>
      </c>
      <c r="B3" s="97" t="s">
        <v>791</v>
      </c>
    </row>
    <row r="4">
      <c r="A4" s="97" t="s">
        <v>747</v>
      </c>
      <c r="B4" s="98">
        <f>SUM(C7:C50)</f>
        <v>39490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v>14540.0</v>
      </c>
    </row>
    <row r="12">
      <c r="A12" s="97" t="s">
        <v>797</v>
      </c>
      <c r="B12" s="97" t="s">
        <v>798</v>
      </c>
      <c r="C12" s="97">
        <v>900.0</v>
      </c>
    </row>
    <row r="13">
      <c r="A13" s="97" t="s">
        <v>799</v>
      </c>
      <c r="B13" s="97" t="s">
        <v>800</v>
      </c>
      <c r="C13" s="97">
        <v>500.0</v>
      </c>
    </row>
    <row r="14">
      <c r="A14" s="97" t="s">
        <v>801</v>
      </c>
      <c r="B14" s="97" t="s">
        <v>802</v>
      </c>
      <c r="C14" s="97">
        <v>1700.0</v>
      </c>
    </row>
    <row r="15">
      <c r="A15" s="97">
        <v>9.0</v>
      </c>
    </row>
    <row r="16">
      <c r="A16" s="97">
        <v>10.0</v>
      </c>
    </row>
    <row r="21">
      <c r="D21" s="97" t="s">
        <v>803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24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240</v>
      </c>
    </row>
    <row r="3">
      <c r="A3" s="97" t="s">
        <v>746</v>
      </c>
      <c r="B3" s="97" t="s">
        <v>1976</v>
      </c>
    </row>
    <row r="4">
      <c r="A4" s="97" t="s">
        <v>747</v>
      </c>
      <c r="B4" s="98">
        <f>SUM(C7:C50)</f>
        <v>29869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f>C11*0.1</f>
        <v>739</v>
      </c>
    </row>
    <row r="11">
      <c r="A11" s="97">
        <v>5.0</v>
      </c>
      <c r="B11" s="97" t="s">
        <v>754</v>
      </c>
      <c r="C11" s="97">
        <v>7390.0</v>
      </c>
    </row>
    <row r="12">
      <c r="A12" s="97" t="s">
        <v>1977</v>
      </c>
      <c r="B12" s="97" t="s">
        <v>833</v>
      </c>
      <c r="C12" s="97">
        <v>690.0</v>
      </c>
    </row>
    <row r="13">
      <c r="A13" s="97" t="s">
        <v>1978</v>
      </c>
      <c r="B13" s="97" t="s">
        <v>854</v>
      </c>
      <c r="C13" s="97">
        <v>11550.0</v>
      </c>
    </row>
    <row r="14">
      <c r="A14" s="97" t="s">
        <v>1979</v>
      </c>
      <c r="B14" s="97" t="s">
        <v>1795</v>
      </c>
      <c r="C14" s="97">
        <v>1700.0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237</v>
      </c>
    </row>
    <row r="3">
      <c r="A3" s="97" t="s">
        <v>746</v>
      </c>
      <c r="B3" s="97" t="s">
        <v>782</v>
      </c>
    </row>
    <row r="4">
      <c r="A4" s="97" t="s">
        <v>747</v>
      </c>
      <c r="B4" s="98">
        <f>SUM(C7:C50)</f>
        <v>28389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749</v>
      </c>
    </row>
    <row r="11">
      <c r="A11" s="97">
        <v>5.0</v>
      </c>
      <c r="B11" s="97" t="s">
        <v>754</v>
      </c>
      <c r="C11" s="97">
        <f>4040+3450</f>
        <v>7490</v>
      </c>
    </row>
    <row r="12">
      <c r="A12" s="112" t="s">
        <v>809</v>
      </c>
      <c r="B12" s="112" t="s">
        <v>810</v>
      </c>
      <c r="C12" s="113">
        <v>13300.0</v>
      </c>
      <c r="F12" s="97" t="s">
        <v>1980</v>
      </c>
    </row>
    <row r="13">
      <c r="A13" s="112" t="s">
        <v>762</v>
      </c>
      <c r="B13" s="112" t="s">
        <v>1213</v>
      </c>
      <c r="C13" s="113">
        <v>2750.0</v>
      </c>
    </row>
    <row r="14">
      <c r="A14" s="97" t="s">
        <v>1981</v>
      </c>
      <c r="B14" s="97" t="s">
        <v>1982</v>
      </c>
      <c r="C14" s="97">
        <v>4100.0</v>
      </c>
    </row>
    <row r="15">
      <c r="D15" s="97" t="s">
        <v>1983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32.88"/>
  </cols>
  <sheetData>
    <row r="2">
      <c r="A2" s="97" t="s">
        <v>1</v>
      </c>
      <c r="B2" s="97" t="s">
        <v>235</v>
      </c>
    </row>
    <row r="3">
      <c r="A3" s="97" t="s">
        <v>746</v>
      </c>
      <c r="B3" s="97" t="s">
        <v>169</v>
      </c>
    </row>
    <row r="4">
      <c r="A4" s="97" t="s">
        <v>747</v>
      </c>
      <c r="B4" s="98">
        <f>SUM(C7:C50)</f>
        <v>49702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1332</v>
      </c>
    </row>
    <row r="11">
      <c r="A11" s="97">
        <v>5.0</v>
      </c>
      <c r="B11" s="97" t="s">
        <v>754</v>
      </c>
      <c r="C11" s="97">
        <v>13320.0</v>
      </c>
    </row>
    <row r="12">
      <c r="A12" s="97" t="s">
        <v>1984</v>
      </c>
      <c r="B12" s="97" t="s">
        <v>854</v>
      </c>
      <c r="C12" s="97">
        <v>4200.0</v>
      </c>
    </row>
    <row r="13">
      <c r="A13" s="97" t="s">
        <v>1985</v>
      </c>
      <c r="B13" s="97" t="s">
        <v>854</v>
      </c>
      <c r="C13" s="97">
        <v>4850.0</v>
      </c>
    </row>
    <row r="14">
      <c r="A14" s="97" t="s">
        <v>1825</v>
      </c>
      <c r="B14" s="97" t="s">
        <v>1795</v>
      </c>
      <c r="C14" s="97">
        <v>1700.0</v>
      </c>
    </row>
    <row r="15">
      <c r="A15" s="97" t="s">
        <v>1986</v>
      </c>
      <c r="B15" s="97" t="s">
        <v>1987</v>
      </c>
      <c r="C15" s="97">
        <v>8000.0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232</v>
      </c>
    </row>
    <row r="3">
      <c r="A3" s="97" t="s">
        <v>746</v>
      </c>
      <c r="B3" s="97" t="s">
        <v>169</v>
      </c>
    </row>
    <row r="4">
      <c r="A4" s="97" t="s">
        <v>747</v>
      </c>
      <c r="B4" s="98">
        <f>SUM(C7:C50)</f>
        <v>8149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259</v>
      </c>
    </row>
    <row r="11">
      <c r="A11" s="97">
        <v>5.0</v>
      </c>
      <c r="B11" s="97" t="s">
        <v>754</v>
      </c>
      <c r="C11" s="97">
        <f>2490+100</f>
        <v>2590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9.38"/>
  </cols>
  <sheetData>
    <row r="2">
      <c r="A2" s="97" t="s">
        <v>1</v>
      </c>
      <c r="B2" s="97" t="s">
        <v>229</v>
      </c>
    </row>
    <row r="3">
      <c r="A3" s="97" t="s">
        <v>746</v>
      </c>
      <c r="B3" s="97" t="s">
        <v>169</v>
      </c>
    </row>
    <row r="4">
      <c r="A4" s="97" t="s">
        <v>747</v>
      </c>
      <c r="B4" s="98">
        <f>SUM(C7:C50)</f>
        <v>11524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f>C11*0.1</f>
        <v>314</v>
      </c>
      <c r="D10" s="97" t="s">
        <v>1988</v>
      </c>
    </row>
    <row r="11">
      <c r="A11" s="97">
        <v>5.0</v>
      </c>
      <c r="B11" s="97" t="s">
        <v>754</v>
      </c>
      <c r="C11" s="97">
        <v>3140.0</v>
      </c>
    </row>
    <row r="12">
      <c r="A12" s="97" t="s">
        <v>1989</v>
      </c>
      <c r="B12" s="97" t="s">
        <v>973</v>
      </c>
      <c r="C12" s="97">
        <v>500.0</v>
      </c>
    </row>
    <row r="13">
      <c r="A13" s="97" t="s">
        <v>1990</v>
      </c>
      <c r="B13" s="97" t="s">
        <v>779</v>
      </c>
      <c r="C13" s="97">
        <v>580.0</v>
      </c>
    </row>
    <row r="14">
      <c r="A14" s="97" t="s">
        <v>1991</v>
      </c>
      <c r="B14" s="97" t="s">
        <v>833</v>
      </c>
      <c r="C14" s="97">
        <v>690.0</v>
      </c>
    </row>
    <row r="15">
      <c r="A15" s="97" t="s">
        <v>1992</v>
      </c>
      <c r="B15" s="97" t="s">
        <v>1993</v>
      </c>
      <c r="C15" s="97">
        <v>1000.0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1994</v>
      </c>
    </row>
    <row r="3">
      <c r="A3" s="97" t="s">
        <v>746</v>
      </c>
      <c r="B3" s="97" t="s">
        <v>1995</v>
      </c>
    </row>
    <row r="4">
      <c r="A4" s="97" t="s">
        <v>747</v>
      </c>
      <c r="B4" s="98">
        <f>SUM(C7:C50)</f>
        <v>38748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f>C11*0.1</f>
        <v>2248</v>
      </c>
    </row>
    <row r="11">
      <c r="A11" s="97">
        <v>5.0</v>
      </c>
      <c r="B11" s="97" t="s">
        <v>754</v>
      </c>
      <c r="C11" s="97">
        <v>22480.0</v>
      </c>
    </row>
    <row r="12">
      <c r="A12" s="97" t="s">
        <v>1825</v>
      </c>
      <c r="B12" s="97" t="s">
        <v>1795</v>
      </c>
      <c r="C12" s="97">
        <v>1700.0</v>
      </c>
    </row>
    <row r="13">
      <c r="A13" s="97" t="s">
        <v>1996</v>
      </c>
      <c r="B13" s="97" t="s">
        <v>1997</v>
      </c>
      <c r="C13" s="97">
        <v>1400.0</v>
      </c>
    </row>
    <row r="14">
      <c r="A14" s="97" t="s">
        <v>1998</v>
      </c>
      <c r="B14" s="97" t="s">
        <v>779</v>
      </c>
      <c r="C14" s="97">
        <v>580.0</v>
      </c>
    </row>
    <row r="15">
      <c r="A15" s="97" t="s">
        <v>1999</v>
      </c>
      <c r="B15" s="97" t="s">
        <v>833</v>
      </c>
      <c r="C15" s="97">
        <v>690.0</v>
      </c>
    </row>
    <row r="16">
      <c r="A16" s="97" t="s">
        <v>2000</v>
      </c>
      <c r="B16" s="97" t="s">
        <v>781</v>
      </c>
      <c r="C16" s="97">
        <v>2350.0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226</v>
      </c>
    </row>
    <row r="3">
      <c r="A3" s="97" t="s">
        <v>746</v>
      </c>
      <c r="B3" s="97" t="s">
        <v>2001</v>
      </c>
    </row>
    <row r="4">
      <c r="A4" s="97" t="s">
        <v>747</v>
      </c>
      <c r="B4" s="98">
        <f>SUM(C7:C50)</f>
        <v>12208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578</v>
      </c>
    </row>
    <row r="11">
      <c r="A11" s="97">
        <v>5.0</v>
      </c>
      <c r="B11" s="97" t="s">
        <v>754</v>
      </c>
      <c r="C11" s="97">
        <f>5580+200</f>
        <v>5780</v>
      </c>
    </row>
    <row r="12">
      <c r="A12" s="97" t="s">
        <v>2002</v>
      </c>
      <c r="B12" s="97" t="s">
        <v>2003</v>
      </c>
      <c r="C12" s="97">
        <v>350.0</v>
      </c>
    </row>
    <row r="13">
      <c r="A13" s="97" t="s">
        <v>1825</v>
      </c>
      <c r="B13" s="97" t="s">
        <v>1795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224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79600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19000.0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3740</v>
      </c>
    </row>
    <row r="11">
      <c r="A11" s="97">
        <v>5.0</v>
      </c>
      <c r="B11" s="97" t="s">
        <v>754</v>
      </c>
      <c r="C11" s="97">
        <f>500+4490+1800+30610</f>
        <v>37400</v>
      </c>
    </row>
    <row r="12">
      <c r="A12" s="97" t="s">
        <v>2005</v>
      </c>
      <c r="B12" s="97" t="s">
        <v>896</v>
      </c>
      <c r="C12" s="97">
        <v>4900.0</v>
      </c>
    </row>
    <row r="13">
      <c r="A13" s="97">
        <v>7.0</v>
      </c>
      <c r="B13" s="97" t="s">
        <v>1373</v>
      </c>
      <c r="C13" s="97">
        <v>6000.0</v>
      </c>
    </row>
    <row r="14">
      <c r="A14" s="97" t="s">
        <v>2006</v>
      </c>
      <c r="B14" s="97" t="s">
        <v>833</v>
      </c>
      <c r="C14" s="97">
        <v>690.0</v>
      </c>
    </row>
    <row r="15">
      <c r="A15" s="97" t="s">
        <v>2007</v>
      </c>
      <c r="B15" s="97" t="s">
        <v>844</v>
      </c>
      <c r="C15" s="97">
        <v>580.0</v>
      </c>
    </row>
    <row r="16">
      <c r="A16" s="97" t="s">
        <v>2008</v>
      </c>
      <c r="B16" s="97" t="s">
        <v>846</v>
      </c>
      <c r="C16" s="97">
        <v>990.0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222</v>
      </c>
    </row>
    <row r="3">
      <c r="A3" s="97" t="s">
        <v>746</v>
      </c>
      <c r="B3" s="97" t="s">
        <v>870</v>
      </c>
    </row>
    <row r="4">
      <c r="A4" s="97" t="s">
        <v>747</v>
      </c>
      <c r="B4" s="98">
        <f>SUM(C7:C50)</f>
        <v>131215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18000.0</v>
      </c>
    </row>
    <row r="8">
      <c r="A8" s="97">
        <v>2.0</v>
      </c>
      <c r="B8" s="97" t="s">
        <v>751</v>
      </c>
      <c r="C8" s="99">
        <v>350.0</v>
      </c>
      <c r="J8" s="97" t="s">
        <v>2009</v>
      </c>
    </row>
    <row r="9">
      <c r="A9" s="97">
        <v>3.0</v>
      </c>
      <c r="B9" s="97" t="s">
        <v>752</v>
      </c>
      <c r="C9" s="99">
        <v>6000.0</v>
      </c>
      <c r="H9" s="97" t="s">
        <v>2010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7" t="s">
        <v>754</v>
      </c>
      <c r="C11" s="107">
        <f>3140+450+34440+985+1100+3800+10000</f>
        <v>53915</v>
      </c>
      <c r="D11" s="97" t="s">
        <v>2011</v>
      </c>
    </row>
    <row r="12">
      <c r="A12" s="97" t="s">
        <v>1637</v>
      </c>
      <c r="B12" s="97" t="s">
        <v>915</v>
      </c>
      <c r="C12" s="97">
        <v>1100.0</v>
      </c>
    </row>
    <row r="13">
      <c r="A13" s="97" t="s">
        <v>1537</v>
      </c>
      <c r="B13" s="97" t="s">
        <v>1538</v>
      </c>
      <c r="C13" s="97">
        <v>19700.0</v>
      </c>
      <c r="J13" s="97" t="s">
        <v>2012</v>
      </c>
    </row>
    <row r="14">
      <c r="A14" s="97" t="s">
        <v>1320</v>
      </c>
      <c r="B14" s="97" t="s">
        <v>2013</v>
      </c>
      <c r="C14" s="97">
        <v>800.0</v>
      </c>
      <c r="D14" s="97" t="s">
        <v>2014</v>
      </c>
    </row>
    <row r="15">
      <c r="A15" s="97" t="s">
        <v>2015</v>
      </c>
      <c r="B15" s="97" t="s">
        <v>1091</v>
      </c>
      <c r="C15" s="97">
        <v>1700.0</v>
      </c>
      <c r="H15" s="97" t="s">
        <v>2016</v>
      </c>
    </row>
    <row r="16">
      <c r="A16" s="97" t="s">
        <v>1206</v>
      </c>
      <c r="B16" s="97" t="s">
        <v>2017</v>
      </c>
      <c r="C16" s="97">
        <v>600.0</v>
      </c>
    </row>
    <row r="17">
      <c r="A17" s="97" t="s">
        <v>1206</v>
      </c>
      <c r="B17" s="97" t="s">
        <v>2018</v>
      </c>
      <c r="C17" s="97">
        <v>700.0</v>
      </c>
    </row>
    <row r="18">
      <c r="A18" s="97" t="s">
        <v>2019</v>
      </c>
      <c r="B18" s="97" t="s">
        <v>2020</v>
      </c>
      <c r="C18" s="97">
        <v>1500.0</v>
      </c>
    </row>
    <row r="19">
      <c r="B19" s="97" t="s">
        <v>973</v>
      </c>
      <c r="C19" s="97">
        <v>3500.0</v>
      </c>
    </row>
    <row r="20">
      <c r="A20" s="97" t="s">
        <v>2021</v>
      </c>
      <c r="B20" s="97" t="s">
        <v>779</v>
      </c>
      <c r="C20" s="97">
        <v>580.0</v>
      </c>
    </row>
    <row r="21">
      <c r="A21" s="97" t="s">
        <v>2022</v>
      </c>
      <c r="B21" s="97" t="s">
        <v>781</v>
      </c>
      <c r="C21" s="97">
        <v>4320.0</v>
      </c>
    </row>
    <row r="22">
      <c r="A22" s="97" t="s">
        <v>2023</v>
      </c>
      <c r="B22" s="97" t="s">
        <v>833</v>
      </c>
      <c r="C22" s="97">
        <v>550.0</v>
      </c>
    </row>
    <row r="23">
      <c r="A23" s="97" t="s">
        <v>2024</v>
      </c>
      <c r="B23" s="97" t="s">
        <v>876</v>
      </c>
      <c r="C23" s="97">
        <v>15900.0</v>
      </c>
    </row>
    <row r="45">
      <c r="F45" s="97" t="s">
        <v>2025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4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221</v>
      </c>
    </row>
    <row r="3">
      <c r="A3" s="97" t="s">
        <v>746</v>
      </c>
      <c r="B3" s="97" t="s">
        <v>121</v>
      </c>
    </row>
    <row r="4">
      <c r="A4" s="97" t="s">
        <v>747</v>
      </c>
      <c r="B4" s="98">
        <f>SUM(C7:C50)</f>
        <v>59770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15390+2500+4600+300</f>
        <v>22790</v>
      </c>
    </row>
    <row r="12">
      <c r="A12" s="97" t="s">
        <v>2026</v>
      </c>
      <c r="B12" s="97" t="s">
        <v>896</v>
      </c>
      <c r="C12" s="97">
        <v>5100.0</v>
      </c>
    </row>
    <row r="13">
      <c r="A13" s="97" t="s">
        <v>2027</v>
      </c>
      <c r="B13" s="97" t="s">
        <v>1430</v>
      </c>
      <c r="C13" s="97">
        <v>8150.0</v>
      </c>
    </row>
    <row r="14">
      <c r="A14" s="97" t="s">
        <v>2028</v>
      </c>
      <c r="B14" s="97" t="s">
        <v>2029</v>
      </c>
      <c r="C14" s="97">
        <v>1900.0</v>
      </c>
    </row>
    <row r="15">
      <c r="A15" s="97" t="s">
        <v>2028</v>
      </c>
      <c r="B15" s="97" t="s">
        <v>2030</v>
      </c>
      <c r="C15" s="97">
        <v>1600.0</v>
      </c>
      <c r="F15" s="111" t="s">
        <v>2031</v>
      </c>
    </row>
    <row r="16">
      <c r="A16" s="97" t="s">
        <v>2032</v>
      </c>
      <c r="B16" s="97" t="s">
        <v>2033</v>
      </c>
      <c r="C16" s="97">
        <v>150.0</v>
      </c>
    </row>
    <row r="17">
      <c r="A17" s="97" t="s">
        <v>1823</v>
      </c>
      <c r="B17" s="97" t="s">
        <v>765</v>
      </c>
      <c r="C17" s="97">
        <v>1700.0</v>
      </c>
    </row>
    <row r="18">
      <c r="A18" s="97" t="s">
        <v>2034</v>
      </c>
      <c r="B18" s="97" t="s">
        <v>779</v>
      </c>
      <c r="C18" s="97">
        <v>580.0</v>
      </c>
    </row>
    <row r="19">
      <c r="A19" s="97" t="s">
        <v>2035</v>
      </c>
      <c r="B19" s="97" t="s">
        <v>854</v>
      </c>
      <c r="C19" s="97">
        <v>5000.0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686</v>
      </c>
    </row>
    <row r="3">
      <c r="A3" s="97" t="s">
        <v>746</v>
      </c>
      <c r="B3" s="97" t="s">
        <v>791</v>
      </c>
    </row>
    <row r="4">
      <c r="A4" s="97" t="s">
        <v>747</v>
      </c>
      <c r="B4" s="98">
        <f>SUM(C7:C50)</f>
        <v>22690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9290.0</v>
      </c>
    </row>
    <row r="12">
      <c r="A12" s="97" t="s">
        <v>804</v>
      </c>
      <c r="B12" s="97" t="s">
        <v>805</v>
      </c>
      <c r="C12" s="97">
        <v>850.0</v>
      </c>
    </row>
    <row r="13">
      <c r="A13" s="97" t="s">
        <v>806</v>
      </c>
      <c r="B13" s="97" t="s">
        <v>765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2">
      <c r="D22" s="97" t="s">
        <v>807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paperSize="9" cellComments="atEnd" orientation="portrait" pageOrder="overThenDown"/>
  <drawing r:id="rId1"/>
</worksheet>
</file>

<file path=xl/worksheets/sheet25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8.13"/>
  </cols>
  <sheetData>
    <row r="2">
      <c r="A2" s="97" t="s">
        <v>1</v>
      </c>
      <c r="B2" s="97" t="s">
        <v>220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42500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11350+180+3440</f>
        <v>14970</v>
      </c>
    </row>
    <row r="12">
      <c r="A12" s="97" t="s">
        <v>1825</v>
      </c>
      <c r="B12" s="97" t="s">
        <v>1795</v>
      </c>
      <c r="C12" s="97">
        <v>1700.0</v>
      </c>
    </row>
    <row r="13">
      <c r="A13" s="97" t="s">
        <v>1803</v>
      </c>
      <c r="B13" s="97" t="s">
        <v>1804</v>
      </c>
      <c r="C13" s="97">
        <v>13500.0</v>
      </c>
    </row>
    <row r="14">
      <c r="A14" s="97" t="s">
        <v>1831</v>
      </c>
      <c r="B14" s="97" t="s">
        <v>2036</v>
      </c>
      <c r="C14" s="97">
        <v>900.0</v>
      </c>
    </row>
    <row r="15">
      <c r="A15" s="97" t="s">
        <v>2037</v>
      </c>
      <c r="B15" s="97" t="s">
        <v>1612</v>
      </c>
      <c r="C15" s="97">
        <v>580.0</v>
      </c>
    </row>
    <row r="16">
      <c r="A16" s="97">
        <v>10.0</v>
      </c>
      <c r="C16" s="97" t="s">
        <v>781</v>
      </c>
      <c r="D16" s="97">
        <v>990.0</v>
      </c>
      <c r="F16" s="97" t="s">
        <v>2038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5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9.38"/>
  </cols>
  <sheetData>
    <row r="2">
      <c r="A2" s="97" t="s">
        <v>1</v>
      </c>
      <c r="B2" s="97" t="s">
        <v>217</v>
      </c>
    </row>
    <row r="3">
      <c r="A3" s="97" t="s">
        <v>746</v>
      </c>
      <c r="B3" s="97" t="s">
        <v>1273</v>
      </c>
      <c r="L3" s="97" t="s">
        <v>2039</v>
      </c>
    </row>
    <row r="4">
      <c r="A4" s="97" t="s">
        <v>747</v>
      </c>
      <c r="B4" s="98">
        <f>SUM(C7:C50)</f>
        <v>82880</v>
      </c>
    </row>
    <row r="6">
      <c r="A6" s="97" t="s">
        <v>0</v>
      </c>
      <c r="B6" s="97" t="s">
        <v>748</v>
      </c>
      <c r="C6" s="97" t="s">
        <v>749</v>
      </c>
      <c r="H6" s="97" t="s">
        <v>2040</v>
      </c>
    </row>
    <row r="7">
      <c r="A7" s="97">
        <v>1.0</v>
      </c>
      <c r="B7" s="97" t="s">
        <v>750</v>
      </c>
      <c r="C7" s="99">
        <v>18000.0</v>
      </c>
    </row>
    <row r="8">
      <c r="A8" s="97">
        <v>2.0</v>
      </c>
      <c r="B8" s="97" t="s">
        <v>751</v>
      </c>
      <c r="C8" s="99">
        <v>350.0</v>
      </c>
      <c r="J8" s="97" t="s">
        <v>2041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97" t="s">
        <v>754</v>
      </c>
      <c r="C11" s="97">
        <f>23090+8980+190+2350+800+600+2500</f>
        <v>38510</v>
      </c>
    </row>
    <row r="12">
      <c r="A12" s="97" t="s">
        <v>1805</v>
      </c>
      <c r="B12" s="97" t="s">
        <v>2042</v>
      </c>
      <c r="C12" s="97">
        <v>1300.0</v>
      </c>
    </row>
    <row r="13">
      <c r="A13" s="97" t="s">
        <v>2043</v>
      </c>
      <c r="B13" s="97" t="s">
        <v>2044</v>
      </c>
      <c r="C13" s="97">
        <v>2300.0</v>
      </c>
      <c r="J13" s="97" t="s">
        <v>2045</v>
      </c>
    </row>
    <row r="14">
      <c r="A14" s="97" t="s">
        <v>1686</v>
      </c>
      <c r="B14" s="97" t="s">
        <v>1444</v>
      </c>
      <c r="C14" s="97">
        <v>8200.0</v>
      </c>
    </row>
    <row r="15">
      <c r="A15" s="97" t="s">
        <v>2046</v>
      </c>
      <c r="B15" s="97" t="s">
        <v>2047</v>
      </c>
      <c r="C15" s="97">
        <v>1200.0</v>
      </c>
    </row>
    <row r="16">
      <c r="A16" s="97" t="s">
        <v>2048</v>
      </c>
      <c r="B16" s="97" t="s">
        <v>2049</v>
      </c>
      <c r="C16" s="97">
        <v>1200.0</v>
      </c>
    </row>
    <row r="17">
      <c r="A17" s="97" t="s">
        <v>2050</v>
      </c>
      <c r="B17" s="97" t="s">
        <v>765</v>
      </c>
      <c r="C17" s="97">
        <v>1700.0</v>
      </c>
    </row>
    <row r="18">
      <c r="A18" s="97" t="s">
        <v>2051</v>
      </c>
      <c r="B18" s="97" t="s">
        <v>833</v>
      </c>
      <c r="C18" s="97">
        <v>550.0</v>
      </c>
    </row>
    <row r="19">
      <c r="A19" s="97" t="s">
        <v>2052</v>
      </c>
      <c r="B19" s="97" t="s">
        <v>781</v>
      </c>
      <c r="C19" s="97">
        <v>990.0</v>
      </c>
    </row>
    <row r="20">
      <c r="A20" s="97" t="s">
        <v>2053</v>
      </c>
      <c r="B20" s="97" t="s">
        <v>779</v>
      </c>
      <c r="C20" s="97">
        <v>580.0</v>
      </c>
      <c r="H20" s="97" t="s">
        <v>2054</v>
      </c>
    </row>
    <row r="26">
      <c r="F26" s="97" t="s">
        <v>2055</v>
      </c>
    </row>
    <row r="54">
      <c r="D54" s="97" t="s">
        <v>2056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5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216</v>
      </c>
    </row>
    <row r="3">
      <c r="A3" s="97" t="s">
        <v>746</v>
      </c>
      <c r="B3" s="97" t="s">
        <v>2057</v>
      </c>
    </row>
    <row r="4">
      <c r="A4" s="97" t="s">
        <v>747</v>
      </c>
      <c r="B4" s="98">
        <f>SUM(C7:C50)</f>
        <v>41844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f>C11*0.1</f>
        <v>1514</v>
      </c>
    </row>
    <row r="11">
      <c r="A11" s="97">
        <v>5.0</v>
      </c>
      <c r="B11" s="97" t="s">
        <v>754</v>
      </c>
      <c r="C11" s="97">
        <f>8590+6550</f>
        <v>15140</v>
      </c>
    </row>
    <row r="12">
      <c r="A12" s="97" t="s">
        <v>2058</v>
      </c>
      <c r="B12" s="97" t="s">
        <v>896</v>
      </c>
      <c r="C12" s="97">
        <v>6100.0</v>
      </c>
    </row>
    <row r="13">
      <c r="A13" s="97" t="s">
        <v>2059</v>
      </c>
      <c r="B13" s="97" t="s">
        <v>2060</v>
      </c>
      <c r="C13" s="97">
        <v>1790.0</v>
      </c>
    </row>
    <row r="14">
      <c r="A14" s="97">
        <v>8.0</v>
      </c>
      <c r="B14" s="97" t="s">
        <v>2061</v>
      </c>
      <c r="C14" s="97">
        <v>8500.0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5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31.5"/>
  </cols>
  <sheetData>
    <row r="2">
      <c r="A2" s="97" t="s">
        <v>1</v>
      </c>
      <c r="B2" s="97" t="s">
        <v>212</v>
      </c>
    </row>
    <row r="3">
      <c r="A3" s="97" t="s">
        <v>746</v>
      </c>
      <c r="B3" s="97" t="s">
        <v>214</v>
      </c>
    </row>
    <row r="4">
      <c r="A4" s="97" t="s">
        <v>747</v>
      </c>
      <c r="B4" s="98">
        <f>SUM(C7:C50)</f>
        <v>103305</v>
      </c>
    </row>
    <row r="5">
      <c r="J5" s="97" t="s">
        <v>2062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97" t="s">
        <v>754</v>
      </c>
      <c r="C11" s="97">
        <f>5040+27070+3500+9485+500</f>
        <v>45595</v>
      </c>
    </row>
    <row r="12">
      <c r="A12" s="97" t="s">
        <v>2063</v>
      </c>
      <c r="B12" s="97" t="s">
        <v>896</v>
      </c>
      <c r="C12" s="97">
        <v>5000.0</v>
      </c>
    </row>
    <row r="13">
      <c r="A13" s="97" t="s">
        <v>2064</v>
      </c>
      <c r="B13" s="97" t="s">
        <v>1430</v>
      </c>
      <c r="C13" s="97">
        <v>8300.0</v>
      </c>
    </row>
    <row r="14">
      <c r="A14" s="97">
        <v>8.0</v>
      </c>
      <c r="B14" s="97" t="s">
        <v>1552</v>
      </c>
      <c r="C14" s="97">
        <v>200.0</v>
      </c>
    </row>
    <row r="15">
      <c r="A15" s="97" t="s">
        <v>1825</v>
      </c>
      <c r="B15" s="97" t="s">
        <v>1795</v>
      </c>
      <c r="C15" s="97">
        <v>1700.0</v>
      </c>
    </row>
    <row r="16">
      <c r="A16" s="97" t="s">
        <v>2065</v>
      </c>
      <c r="B16" s="97" t="s">
        <v>1913</v>
      </c>
      <c r="C16" s="97">
        <v>1200.0</v>
      </c>
    </row>
    <row r="17">
      <c r="A17" s="97" t="s">
        <v>2066</v>
      </c>
      <c r="B17" s="97" t="s">
        <v>2067</v>
      </c>
      <c r="C17" s="97">
        <v>650.0</v>
      </c>
    </row>
    <row r="18">
      <c r="A18" s="97" t="s">
        <v>2068</v>
      </c>
      <c r="B18" s="97" t="s">
        <v>1987</v>
      </c>
      <c r="C18" s="97">
        <v>7000.0</v>
      </c>
    </row>
    <row r="19">
      <c r="A19" s="97" t="s">
        <v>2069</v>
      </c>
      <c r="B19" s="97" t="s">
        <v>1675</v>
      </c>
      <c r="C19" s="97">
        <v>820.0</v>
      </c>
    </row>
    <row r="20">
      <c r="A20" s="97" t="s">
        <v>1619</v>
      </c>
      <c r="B20" s="97" t="s">
        <v>1039</v>
      </c>
      <c r="C20" s="97">
        <v>3400.0</v>
      </c>
    </row>
    <row r="21">
      <c r="A21" s="97" t="s">
        <v>1619</v>
      </c>
      <c r="B21" s="97" t="s">
        <v>2070</v>
      </c>
      <c r="C21" s="97">
        <v>400.0</v>
      </c>
    </row>
    <row r="22">
      <c r="A22" s="97" t="s">
        <v>2071</v>
      </c>
      <c r="B22" s="97" t="s">
        <v>833</v>
      </c>
      <c r="C22" s="97">
        <v>690.0</v>
      </c>
    </row>
    <row r="41">
      <c r="H41" s="97" t="s">
        <v>2072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5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5.13"/>
  </cols>
  <sheetData>
    <row r="2">
      <c r="A2" s="97" t="s">
        <v>1</v>
      </c>
      <c r="B2" s="97" t="s">
        <v>211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1700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97" t="s">
        <v>754</v>
      </c>
    </row>
    <row r="12">
      <c r="A12" s="97" t="s">
        <v>2073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5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8.38"/>
  </cols>
  <sheetData>
    <row r="2">
      <c r="A2" s="97" t="s">
        <v>1</v>
      </c>
      <c r="B2" s="97" t="s">
        <v>208</v>
      </c>
    </row>
    <row r="3">
      <c r="A3" s="97" t="s">
        <v>746</v>
      </c>
      <c r="B3" s="97" t="s">
        <v>2001</v>
      </c>
    </row>
    <row r="4">
      <c r="A4" s="97" t="s">
        <v>747</v>
      </c>
      <c r="B4" s="98">
        <f>SUM(C7:C50)</f>
        <v>13629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339</v>
      </c>
    </row>
    <row r="11">
      <c r="A11" s="97">
        <v>5.0</v>
      </c>
      <c r="B11" s="97" t="s">
        <v>754</v>
      </c>
      <c r="C11" s="97">
        <v>3390.0</v>
      </c>
    </row>
    <row r="12">
      <c r="A12" s="97" t="s">
        <v>2074</v>
      </c>
      <c r="B12" s="97" t="s">
        <v>896</v>
      </c>
      <c r="C12" s="97">
        <v>5100.0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5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20.88"/>
  </cols>
  <sheetData>
    <row r="2">
      <c r="A2" s="97" t="s">
        <v>1</v>
      </c>
      <c r="B2" s="97" t="s">
        <v>205</v>
      </c>
    </row>
    <row r="3">
      <c r="A3" s="97" t="s">
        <v>746</v>
      </c>
      <c r="B3" s="97" t="s">
        <v>177</v>
      </c>
    </row>
    <row r="4">
      <c r="A4" s="97" t="s">
        <v>747</v>
      </c>
      <c r="B4" s="98">
        <f>SUM(C7:C50)</f>
        <v>29720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1850+2970+1600</f>
        <v>6420</v>
      </c>
    </row>
    <row r="12">
      <c r="A12" s="97" t="s">
        <v>2075</v>
      </c>
      <c r="B12" s="97" t="s">
        <v>2076</v>
      </c>
      <c r="C12" s="97">
        <v>500.0</v>
      </c>
      <c r="G12" s="97" t="s">
        <v>2077</v>
      </c>
    </row>
    <row r="13">
      <c r="A13" s="97" t="s">
        <v>2078</v>
      </c>
      <c r="B13" s="97" t="s">
        <v>2079</v>
      </c>
      <c r="C13" s="97">
        <v>7150.0</v>
      </c>
    </row>
    <row r="14">
      <c r="A14" s="97" t="s">
        <v>1785</v>
      </c>
      <c r="B14" s="97" t="s">
        <v>2080</v>
      </c>
      <c r="C14" s="97">
        <v>1800.0</v>
      </c>
    </row>
    <row r="15">
      <c r="A15" s="97" t="s">
        <v>2081</v>
      </c>
      <c r="B15" s="97" t="s">
        <v>1827</v>
      </c>
      <c r="C15" s="97">
        <v>400.0</v>
      </c>
    </row>
    <row r="16">
      <c r="A16" s="97" t="s">
        <v>2082</v>
      </c>
      <c r="B16" s="97" t="s">
        <v>2033</v>
      </c>
      <c r="C16" s="97">
        <v>150.0</v>
      </c>
    </row>
    <row r="17">
      <c r="A17" s="97" t="s">
        <v>2083</v>
      </c>
      <c r="B17" s="97" t="s">
        <v>2084</v>
      </c>
      <c r="C17" s="97">
        <v>3500.0</v>
      </c>
    </row>
    <row r="18">
      <c r="A18" s="97" t="s">
        <v>2085</v>
      </c>
      <c r="B18" s="97" t="s">
        <v>2086</v>
      </c>
      <c r="C18" s="97">
        <v>1000.0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5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20.13"/>
  </cols>
  <sheetData>
    <row r="2">
      <c r="A2" s="97" t="s">
        <v>1</v>
      </c>
      <c r="B2" s="97" t="s">
        <v>204</v>
      </c>
    </row>
    <row r="3">
      <c r="A3" s="97" t="s">
        <v>746</v>
      </c>
      <c r="B3" s="97" t="s">
        <v>2057</v>
      </c>
    </row>
    <row r="4">
      <c r="A4" s="97" t="s">
        <v>747</v>
      </c>
      <c r="B4" s="98">
        <f>SUM(C7:C50)</f>
        <v>67810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17820+2040+5000+4850+1000</f>
        <v>30710</v>
      </c>
    </row>
    <row r="12">
      <c r="A12" s="97" t="s">
        <v>2087</v>
      </c>
      <c r="B12" s="97" t="s">
        <v>275</v>
      </c>
      <c r="C12" s="97">
        <v>7500.0</v>
      </c>
    </row>
    <row r="13">
      <c r="A13" s="97" t="s">
        <v>2088</v>
      </c>
      <c r="B13" s="97" t="s">
        <v>896</v>
      </c>
      <c r="C13" s="97">
        <v>5100.0</v>
      </c>
    </row>
    <row r="14">
      <c r="A14" s="97" t="s">
        <v>2089</v>
      </c>
      <c r="B14" s="97" t="s">
        <v>2090</v>
      </c>
      <c r="C14" s="97">
        <v>200.0</v>
      </c>
    </row>
    <row r="15">
      <c r="A15" s="97" t="s">
        <v>1825</v>
      </c>
      <c r="B15" s="97" t="s">
        <v>1795</v>
      </c>
      <c r="C15" s="97">
        <v>1700.0</v>
      </c>
    </row>
    <row r="16">
      <c r="A16" s="97" t="s">
        <v>2091</v>
      </c>
      <c r="B16" s="97" t="s">
        <v>2092</v>
      </c>
      <c r="C16" s="97">
        <v>2000.0</v>
      </c>
    </row>
    <row r="17">
      <c r="A17" s="97" t="s">
        <v>2093</v>
      </c>
      <c r="B17" s="97" t="s">
        <v>2094</v>
      </c>
      <c r="C17" s="97">
        <v>1800.0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cellComments="atEnd" orientation="landscape" pageOrder="overThenDown"/>
  <drawing r:id="rId1"/>
</worksheet>
</file>

<file path=xl/worksheets/sheet25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25"/>
  </cols>
  <sheetData>
    <row r="2">
      <c r="A2" s="97" t="s">
        <v>1</v>
      </c>
      <c r="B2" s="97" t="s">
        <v>202</v>
      </c>
    </row>
    <row r="3">
      <c r="A3" s="97" t="s">
        <v>746</v>
      </c>
      <c r="B3" s="97" t="s">
        <v>2001</v>
      </c>
    </row>
    <row r="4">
      <c r="A4" s="97" t="s">
        <v>747</v>
      </c>
      <c r="B4" s="98">
        <f>SUM(C7:C50)</f>
        <v>65020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12500.0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13090+2800+3000+5400+1280</f>
        <v>25570</v>
      </c>
    </row>
    <row r="12">
      <c r="A12" s="97" t="s">
        <v>2095</v>
      </c>
      <c r="B12" s="97" t="s">
        <v>275</v>
      </c>
      <c r="C12" s="97">
        <v>10000.0</v>
      </c>
    </row>
    <row r="13">
      <c r="A13" s="97" t="s">
        <v>1920</v>
      </c>
      <c r="B13" s="97" t="s">
        <v>896</v>
      </c>
      <c r="C13" s="97">
        <v>5450.0</v>
      </c>
    </row>
    <row r="14">
      <c r="A14" s="97" t="s">
        <v>2096</v>
      </c>
      <c r="B14" s="97" t="s">
        <v>1080</v>
      </c>
      <c r="C14" s="97">
        <v>300.0</v>
      </c>
    </row>
    <row r="15">
      <c r="A15" s="97" t="s">
        <v>2097</v>
      </c>
      <c r="B15" s="97" t="s">
        <v>1953</v>
      </c>
      <c r="C15" s="97">
        <v>1200.0</v>
      </c>
    </row>
    <row r="16">
      <c r="A16" s="97" t="s">
        <v>2097</v>
      </c>
      <c r="B16" s="97" t="s">
        <v>2098</v>
      </c>
      <c r="C16" s="97">
        <v>1700.0</v>
      </c>
    </row>
    <row r="17">
      <c r="A17" s="97" t="s">
        <v>1902</v>
      </c>
      <c r="B17" s="97" t="s">
        <v>969</v>
      </c>
      <c r="C17" s="97">
        <v>500.0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5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38"/>
  </cols>
  <sheetData>
    <row r="2">
      <c r="A2" s="97" t="s">
        <v>1</v>
      </c>
      <c r="B2" s="97" t="s">
        <v>201</v>
      </c>
    </row>
    <row r="3">
      <c r="A3" s="97" t="s">
        <v>746</v>
      </c>
      <c r="B3" s="97" t="s">
        <v>153</v>
      </c>
    </row>
    <row r="4">
      <c r="A4" s="97" t="s">
        <v>747</v>
      </c>
      <c r="B4" s="98">
        <f>SUM(C7:C50)</f>
        <v>12719.32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838.12</v>
      </c>
    </row>
    <row r="11">
      <c r="A11" s="97">
        <v>5.0</v>
      </c>
      <c r="B11" s="97" t="s">
        <v>754</v>
      </c>
      <c r="C11" s="102">
        <f>200+8181.2</f>
        <v>8381.2</v>
      </c>
    </row>
    <row r="12">
      <c r="A12" s="97" t="s">
        <v>2099</v>
      </c>
      <c r="B12" s="97" t="s">
        <v>1795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684</v>
      </c>
    </row>
    <row r="3">
      <c r="A3" s="97" t="s">
        <v>746</v>
      </c>
      <c r="B3" s="97" t="s">
        <v>791</v>
      </c>
    </row>
    <row r="4">
      <c r="A4" s="97" t="s">
        <v>747</v>
      </c>
      <c r="B4" s="98">
        <f>SUM(C7:C50)</f>
        <v>52188</v>
      </c>
    </row>
    <row r="5">
      <c r="D5" s="97" t="s">
        <v>808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2218</v>
      </c>
    </row>
    <row r="11">
      <c r="A11" s="97">
        <v>5.0</v>
      </c>
      <c r="B11" s="100" t="s">
        <v>754</v>
      </c>
      <c r="C11" s="100">
        <f>3000+19180</f>
        <v>22180</v>
      </c>
    </row>
    <row r="12">
      <c r="A12" s="97" t="s">
        <v>809</v>
      </c>
      <c r="B12" s="97" t="s">
        <v>810</v>
      </c>
      <c r="C12" s="97">
        <v>14900.0</v>
      </c>
    </row>
    <row r="13">
      <c r="A13" s="97" t="s">
        <v>799</v>
      </c>
      <c r="B13" s="97" t="s">
        <v>811</v>
      </c>
      <c r="C13" s="97">
        <v>400.0</v>
      </c>
    </row>
    <row r="14">
      <c r="A14" s="97" t="s">
        <v>792</v>
      </c>
      <c r="B14" s="97" t="s">
        <v>812</v>
      </c>
      <c r="C14" s="97">
        <v>1790.0</v>
      </c>
    </row>
    <row r="15">
      <c r="A15" s="97" t="s">
        <v>813</v>
      </c>
      <c r="B15" s="97" t="s">
        <v>814</v>
      </c>
      <c r="C15" s="97">
        <v>9000.0</v>
      </c>
    </row>
    <row r="16">
      <c r="A16" s="97" t="s">
        <v>815</v>
      </c>
      <c r="B16" s="97" t="s">
        <v>765</v>
      </c>
      <c r="C16" s="97">
        <v>1700.0</v>
      </c>
    </row>
    <row r="36">
      <c r="F36" s="97" t="s">
        <v>816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5.5"/>
  </cols>
  <sheetData>
    <row r="2">
      <c r="A2" s="97" t="s">
        <v>1</v>
      </c>
      <c r="B2" s="97" t="s">
        <v>198</v>
      </c>
    </row>
    <row r="3">
      <c r="A3" s="97" t="s">
        <v>746</v>
      </c>
      <c r="B3" s="97" t="s">
        <v>393</v>
      </c>
    </row>
    <row r="4">
      <c r="A4" s="97" t="s">
        <v>747</v>
      </c>
      <c r="B4" s="98">
        <f>SUM(C7:C50)</f>
        <v>10970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2990+2100</f>
        <v>5090</v>
      </c>
    </row>
    <row r="12">
      <c r="A12" s="97" t="s">
        <v>2100</v>
      </c>
      <c r="B12" s="97" t="s">
        <v>2101</v>
      </c>
      <c r="C12" s="97">
        <v>950.0</v>
      </c>
    </row>
    <row r="13">
      <c r="A13" s="97" t="s">
        <v>2102</v>
      </c>
      <c r="B13" s="97" t="s">
        <v>2103</v>
      </c>
      <c r="C13" s="97">
        <v>580.0</v>
      </c>
      <c r="D13" s="97" t="s">
        <v>2104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3">
      <c r="D23" s="97" t="s">
        <v>2105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8.38"/>
  </cols>
  <sheetData>
    <row r="2">
      <c r="A2" s="97" t="s">
        <v>1</v>
      </c>
      <c r="B2" s="97" t="s">
        <v>194</v>
      </c>
    </row>
    <row r="3">
      <c r="A3" s="97" t="s">
        <v>746</v>
      </c>
      <c r="B3" s="97" t="s">
        <v>2106</v>
      </c>
    </row>
    <row r="4">
      <c r="A4" s="97" t="s">
        <v>747</v>
      </c>
      <c r="B4" s="98">
        <f>SUM(C7:C50)</f>
        <v>34999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1019</v>
      </c>
    </row>
    <row r="11">
      <c r="A11" s="97">
        <v>5.0</v>
      </c>
      <c r="B11" s="97" t="s">
        <v>754</v>
      </c>
      <c r="C11" s="97">
        <f>5400+2040+2750</f>
        <v>10190</v>
      </c>
    </row>
    <row r="12">
      <c r="A12" s="97" t="s">
        <v>2107</v>
      </c>
      <c r="B12" s="97" t="s">
        <v>1804</v>
      </c>
      <c r="C12" s="97">
        <v>13000.0</v>
      </c>
    </row>
    <row r="13">
      <c r="A13" s="97" t="s">
        <v>2108</v>
      </c>
      <c r="B13" s="97" t="s">
        <v>781</v>
      </c>
      <c r="C13" s="97">
        <v>990.0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4.0"/>
  </cols>
  <sheetData>
    <row r="2">
      <c r="A2" s="97" t="s">
        <v>1</v>
      </c>
      <c r="B2" s="97" t="s">
        <v>193</v>
      </c>
    </row>
    <row r="3">
      <c r="A3" s="97" t="s">
        <v>746</v>
      </c>
      <c r="B3" s="97" t="s">
        <v>2106</v>
      </c>
    </row>
    <row r="4">
      <c r="A4" s="97" t="s">
        <v>747</v>
      </c>
      <c r="B4" s="98">
        <f>SUM(C7:C50)</f>
        <v>78334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14274+28090+9900</f>
        <v>52264</v>
      </c>
    </row>
    <row r="12">
      <c r="A12" s="97" t="s">
        <v>2109</v>
      </c>
      <c r="B12" s="97" t="s">
        <v>275</v>
      </c>
      <c r="C12" s="97">
        <v>7500.0</v>
      </c>
    </row>
    <row r="13">
      <c r="A13" s="97" t="s">
        <v>2110</v>
      </c>
      <c r="B13" s="97" t="s">
        <v>779</v>
      </c>
      <c r="C13" s="97">
        <v>580.0</v>
      </c>
    </row>
    <row r="14">
      <c r="A14" s="97" t="s">
        <v>2110</v>
      </c>
      <c r="B14" s="97" t="s">
        <v>833</v>
      </c>
      <c r="C14" s="97">
        <v>690.0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191</v>
      </c>
    </row>
    <row r="3">
      <c r="A3" s="97" t="s">
        <v>746</v>
      </c>
      <c r="B3" s="97" t="s">
        <v>2106</v>
      </c>
    </row>
    <row r="4">
      <c r="A4" s="97" t="s">
        <v>747</v>
      </c>
      <c r="B4" s="98">
        <f>SUM(C7:C50)</f>
        <v>30739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1549</v>
      </c>
    </row>
    <row r="11">
      <c r="A11" s="97">
        <v>5.0</v>
      </c>
      <c r="B11" s="97" t="s">
        <v>754</v>
      </c>
      <c r="C11" s="97">
        <f>9240+1300+4950</f>
        <v>15490</v>
      </c>
    </row>
    <row r="12">
      <c r="A12" s="97" t="s">
        <v>2028</v>
      </c>
      <c r="B12" s="97" t="s">
        <v>1704</v>
      </c>
      <c r="C12" s="97">
        <v>350.0</v>
      </c>
    </row>
    <row r="13">
      <c r="A13" s="97" t="s">
        <v>2066</v>
      </c>
      <c r="B13" s="97" t="s">
        <v>1086</v>
      </c>
      <c r="C13" s="97">
        <v>650.0</v>
      </c>
    </row>
    <row r="14">
      <c r="A14" s="97" t="s">
        <v>2066</v>
      </c>
      <c r="B14" s="97" t="s">
        <v>2111</v>
      </c>
      <c r="C14" s="97">
        <v>2400.0</v>
      </c>
    </row>
    <row r="15">
      <c r="A15" s="97">
        <v>9.0</v>
      </c>
      <c r="B15" s="97" t="s">
        <v>854</v>
      </c>
      <c r="C15" s="97">
        <v>5000.0</v>
      </c>
      <c r="F15" s="97" t="s">
        <v>2112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190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21290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5740.0</v>
      </c>
    </row>
    <row r="12">
      <c r="A12" s="97" t="s">
        <v>2113</v>
      </c>
      <c r="B12" s="97" t="s">
        <v>2114</v>
      </c>
      <c r="C12" s="97">
        <v>3600.0</v>
      </c>
    </row>
    <row r="13">
      <c r="A13" s="97" t="s">
        <v>2115</v>
      </c>
      <c r="B13" s="97" t="s">
        <v>896</v>
      </c>
      <c r="C13" s="97">
        <v>4800.0</v>
      </c>
    </row>
    <row r="14">
      <c r="A14" s="97" t="s">
        <v>2002</v>
      </c>
      <c r="B14" s="97" t="s">
        <v>1953</v>
      </c>
      <c r="C14" s="97">
        <v>1350.0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3.88"/>
  </cols>
  <sheetData>
    <row r="2">
      <c r="A2" s="97" t="s">
        <v>1</v>
      </c>
      <c r="B2" s="97" t="s">
        <v>189</v>
      </c>
    </row>
    <row r="3">
      <c r="A3" s="97" t="s">
        <v>746</v>
      </c>
      <c r="B3" s="97" t="s">
        <v>169</v>
      </c>
    </row>
    <row r="4">
      <c r="A4" s="97" t="s">
        <v>747</v>
      </c>
      <c r="B4" s="98">
        <f>SUM(C7:C50)</f>
        <v>23954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1000.0</v>
      </c>
    </row>
    <row r="10">
      <c r="A10" s="97">
        <v>4.0</v>
      </c>
      <c r="B10" s="97" t="s">
        <v>753</v>
      </c>
      <c r="C10" s="99">
        <f>C11*0.1</f>
        <v>314</v>
      </c>
    </row>
    <row r="11">
      <c r="A11" s="97">
        <v>5.0</v>
      </c>
      <c r="B11" s="97" t="s">
        <v>754</v>
      </c>
      <c r="C11" s="97">
        <v>3140.0</v>
      </c>
    </row>
    <row r="12">
      <c r="A12" s="97">
        <v>6.0</v>
      </c>
      <c r="B12" s="97" t="s">
        <v>1328</v>
      </c>
      <c r="C12" s="97">
        <v>4000.0</v>
      </c>
    </row>
    <row r="13">
      <c r="A13" s="97">
        <v>7.0</v>
      </c>
      <c r="B13" s="97" t="s">
        <v>2116</v>
      </c>
      <c r="C13" s="97">
        <v>1500.0</v>
      </c>
    </row>
    <row r="14">
      <c r="A14" s="97" t="s">
        <v>2113</v>
      </c>
      <c r="B14" s="97" t="s">
        <v>2117</v>
      </c>
      <c r="C14" s="97">
        <v>700.0</v>
      </c>
    </row>
    <row r="15">
      <c r="A15" s="97" t="s">
        <v>2115</v>
      </c>
      <c r="B15" s="97" t="s">
        <v>896</v>
      </c>
      <c r="C15" s="97">
        <v>4800.0</v>
      </c>
    </row>
    <row r="16">
      <c r="A16" s="97" t="s">
        <v>2002</v>
      </c>
      <c r="B16" s="97" t="s">
        <v>1953</v>
      </c>
      <c r="C16" s="97">
        <v>1350.0</v>
      </c>
    </row>
    <row r="17">
      <c r="A17" s="97" t="s">
        <v>2066</v>
      </c>
      <c r="B17" s="97" t="s">
        <v>1698</v>
      </c>
      <c r="C17" s="97">
        <v>350.0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38"/>
  </cols>
  <sheetData>
    <row r="2">
      <c r="A2" s="97" t="s">
        <v>1</v>
      </c>
      <c r="B2" s="97" t="s">
        <v>186</v>
      </c>
    </row>
    <row r="3">
      <c r="A3" s="97" t="s">
        <v>746</v>
      </c>
      <c r="B3" s="97" t="s">
        <v>187</v>
      </c>
    </row>
    <row r="4">
      <c r="A4" s="97" t="s">
        <v>747</v>
      </c>
      <c r="B4" s="98">
        <f>SUM(C7:C50)</f>
        <v>33602.5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1300.0</v>
      </c>
    </row>
    <row r="11">
      <c r="A11" s="97">
        <v>5.0</v>
      </c>
      <c r="B11" s="97" t="s">
        <v>754</v>
      </c>
      <c r="C11" s="97">
        <v>13152.5</v>
      </c>
    </row>
    <row r="12">
      <c r="A12" s="97" t="s">
        <v>2113</v>
      </c>
      <c r="B12" s="97" t="s">
        <v>2118</v>
      </c>
      <c r="C12" s="97">
        <v>700.0</v>
      </c>
    </row>
    <row r="13">
      <c r="A13" s="97" t="s">
        <v>2115</v>
      </c>
      <c r="B13" s="97" t="s">
        <v>896</v>
      </c>
      <c r="C13" s="97">
        <v>4800.0</v>
      </c>
    </row>
    <row r="14">
      <c r="A14" s="97" t="s">
        <v>2119</v>
      </c>
      <c r="B14" s="97" t="s">
        <v>1795</v>
      </c>
      <c r="C14" s="97">
        <v>1700.0</v>
      </c>
    </row>
    <row r="15">
      <c r="A15" s="97" t="s">
        <v>1996</v>
      </c>
      <c r="B15" s="97" t="s">
        <v>1039</v>
      </c>
      <c r="C15" s="97">
        <v>1300.0</v>
      </c>
    </row>
    <row r="16">
      <c r="A16" s="97" t="s">
        <v>2120</v>
      </c>
      <c r="B16" s="97" t="s">
        <v>779</v>
      </c>
      <c r="C16" s="97">
        <v>580.0</v>
      </c>
    </row>
    <row r="17">
      <c r="A17" s="97" t="s">
        <v>2121</v>
      </c>
      <c r="B17" s="97" t="s">
        <v>833</v>
      </c>
      <c r="C17" s="97">
        <v>690.0</v>
      </c>
    </row>
    <row r="18">
      <c r="A18" s="97" t="s">
        <v>2122</v>
      </c>
      <c r="B18" s="97" t="s">
        <v>781</v>
      </c>
      <c r="C18" s="97">
        <v>1080.0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5.5"/>
  </cols>
  <sheetData>
    <row r="2">
      <c r="A2" s="97" t="s">
        <v>1</v>
      </c>
      <c r="B2" s="97" t="s">
        <v>185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28090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10490.0</v>
      </c>
    </row>
    <row r="12">
      <c r="A12" s="97" t="s">
        <v>2123</v>
      </c>
      <c r="B12" s="97" t="s">
        <v>854</v>
      </c>
      <c r="C12" s="97">
        <v>7300.0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9.63"/>
  </cols>
  <sheetData>
    <row r="2">
      <c r="A2" s="97" t="s">
        <v>1</v>
      </c>
      <c r="B2" s="97" t="s">
        <v>184</v>
      </c>
    </row>
    <row r="3">
      <c r="A3" s="97" t="s">
        <v>746</v>
      </c>
      <c r="B3" s="97" t="s">
        <v>1526</v>
      </c>
    </row>
    <row r="4">
      <c r="A4" s="97" t="s">
        <v>747</v>
      </c>
      <c r="B4" s="98">
        <f>SUM(C7:C50)</f>
        <v>54370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  <c r="G7" s="97" t="s">
        <v>2124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102">
        <f>25250+250+620</f>
        <v>26120</v>
      </c>
    </row>
    <row r="12">
      <c r="A12" s="97" t="s">
        <v>2125</v>
      </c>
      <c r="B12" s="97" t="s">
        <v>1039</v>
      </c>
      <c r="C12" s="97">
        <v>1000.0</v>
      </c>
    </row>
    <row r="13">
      <c r="A13" s="97" t="s">
        <v>2089</v>
      </c>
      <c r="B13" s="97" t="s">
        <v>2126</v>
      </c>
      <c r="C13" s="97">
        <v>3400.0</v>
      </c>
    </row>
    <row r="14">
      <c r="A14" s="97" t="s">
        <v>2127</v>
      </c>
      <c r="B14" s="97" t="s">
        <v>275</v>
      </c>
      <c r="C14" s="97">
        <v>6500.0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6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20.38"/>
  </cols>
  <sheetData>
    <row r="2">
      <c r="A2" s="97" t="s">
        <v>1</v>
      </c>
      <c r="B2" s="97" t="s">
        <v>183</v>
      </c>
    </row>
    <row r="3">
      <c r="A3" s="97" t="s">
        <v>746</v>
      </c>
      <c r="B3" s="97" t="s">
        <v>169</v>
      </c>
    </row>
    <row r="4">
      <c r="A4" s="97" t="s">
        <v>747</v>
      </c>
      <c r="B4" s="98">
        <f>SUM(C7:C50)</f>
        <v>54225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2505</v>
      </c>
    </row>
    <row r="11">
      <c r="A11" s="97">
        <v>5.0</v>
      </c>
      <c r="B11" s="97" t="s">
        <v>754</v>
      </c>
      <c r="C11" s="97">
        <f>14650+10400</f>
        <v>25050</v>
      </c>
    </row>
    <row r="12">
      <c r="A12" s="97" t="s">
        <v>2128</v>
      </c>
      <c r="B12" s="97" t="s">
        <v>1213</v>
      </c>
      <c r="C12" s="97">
        <v>4500.0</v>
      </c>
    </row>
    <row r="13">
      <c r="A13" s="97" t="s">
        <v>2129</v>
      </c>
      <c r="B13" s="97" t="s">
        <v>896</v>
      </c>
      <c r="C13" s="97">
        <v>5100.0</v>
      </c>
    </row>
    <row r="14">
      <c r="A14" s="97" t="s">
        <v>2089</v>
      </c>
      <c r="B14" s="97" t="s">
        <v>2126</v>
      </c>
      <c r="C14" s="97">
        <v>3400.0</v>
      </c>
    </row>
    <row r="15">
      <c r="A15" s="97" t="s">
        <v>2130</v>
      </c>
      <c r="B15" s="97" t="s">
        <v>2033</v>
      </c>
      <c r="C15" s="97">
        <v>300.0</v>
      </c>
    </row>
    <row r="16">
      <c r="A16" s="97" t="s">
        <v>2131</v>
      </c>
      <c r="B16" s="97" t="s">
        <v>779</v>
      </c>
      <c r="C16" s="97">
        <v>580.0</v>
      </c>
    </row>
    <row r="17">
      <c r="A17" s="97" t="s">
        <v>2132</v>
      </c>
      <c r="B17" s="97" t="s">
        <v>833</v>
      </c>
      <c r="C17" s="97">
        <v>690.0</v>
      </c>
    </row>
    <row r="18">
      <c r="A18" s="97" t="s">
        <v>2133</v>
      </c>
      <c r="B18" s="97" t="s">
        <v>898</v>
      </c>
      <c r="C18" s="97">
        <v>600.0</v>
      </c>
    </row>
    <row r="19">
      <c r="A19" s="97" t="s">
        <v>1825</v>
      </c>
      <c r="B19" s="97" t="s">
        <v>1795</v>
      </c>
      <c r="C19" s="97">
        <v>1700.0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682</v>
      </c>
    </row>
    <row r="3">
      <c r="A3" s="97" t="s">
        <v>746</v>
      </c>
      <c r="B3" s="97" t="s">
        <v>739</v>
      </c>
    </row>
    <row r="4">
      <c r="A4" s="97" t="s">
        <v>747</v>
      </c>
      <c r="B4" s="98">
        <f>SUM(C7:C50)</f>
        <v>12890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7540.0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3">
      <c r="D23" s="97" t="s">
        <v>817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paperSize="9" cellComments="atEnd" orientation="portrait" pageOrder="overThenDown"/>
  <drawing r:id="rId1"/>
</worksheet>
</file>

<file path=xl/worksheets/sheet27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1" max="1" width="13.0"/>
    <col customWidth="1" min="2" max="2" width="22.13"/>
  </cols>
  <sheetData>
    <row r="2">
      <c r="A2" s="97" t="s">
        <v>1</v>
      </c>
      <c r="B2" s="97" t="s">
        <v>182</v>
      </c>
    </row>
    <row r="3">
      <c r="A3" s="97" t="s">
        <v>746</v>
      </c>
      <c r="B3" s="108">
        <v>45994.0</v>
      </c>
    </row>
    <row r="4">
      <c r="A4" s="97" t="s">
        <v>747</v>
      </c>
      <c r="B4" s="98">
        <f>SUM(C7:C50)</f>
        <v>5300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97" t="s">
        <v>754</v>
      </c>
    </row>
    <row r="12">
      <c r="A12" s="97" t="s">
        <v>2134</v>
      </c>
      <c r="B12" s="97" t="s">
        <v>2135</v>
      </c>
      <c r="C12" s="97">
        <v>200.0</v>
      </c>
    </row>
    <row r="13">
      <c r="A13" s="97" t="s">
        <v>2136</v>
      </c>
      <c r="B13" s="97" t="s">
        <v>896</v>
      </c>
      <c r="C13" s="97">
        <v>5100.0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180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24040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1000.0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8440.0</v>
      </c>
    </row>
    <row r="12">
      <c r="A12" s="97" t="s">
        <v>2137</v>
      </c>
      <c r="B12" s="97" t="s">
        <v>854</v>
      </c>
      <c r="C12" s="97">
        <v>8800.0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20.75"/>
  </cols>
  <sheetData>
    <row r="2">
      <c r="A2" s="97" t="s">
        <v>1</v>
      </c>
      <c r="B2" s="97" t="s">
        <v>178</v>
      </c>
    </row>
    <row r="3">
      <c r="A3" s="97" t="s">
        <v>746</v>
      </c>
      <c r="B3" s="108">
        <v>45903.0</v>
      </c>
    </row>
    <row r="4">
      <c r="A4" s="97" t="s">
        <v>747</v>
      </c>
      <c r="B4" s="98">
        <f>SUM(C7:C50)</f>
        <v>42851.5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97" t="s">
        <v>754</v>
      </c>
      <c r="C11" s="97">
        <f>16921.5+4230</f>
        <v>21151.5</v>
      </c>
    </row>
    <row r="12">
      <c r="A12" s="97" t="s">
        <v>2138</v>
      </c>
      <c r="B12" s="97" t="s">
        <v>2139</v>
      </c>
      <c r="C12" s="97">
        <v>1200.0</v>
      </c>
    </row>
    <row r="13">
      <c r="A13" s="97" t="s">
        <v>2140</v>
      </c>
      <c r="B13" s="97" t="s">
        <v>2141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176</v>
      </c>
    </row>
    <row r="3">
      <c r="A3" s="97" t="s">
        <v>746</v>
      </c>
      <c r="B3" s="97" t="s">
        <v>169</v>
      </c>
    </row>
    <row r="4">
      <c r="A4" s="97" t="s">
        <v>747</v>
      </c>
      <c r="B4" s="98">
        <f>SUM(C7:C49)</f>
        <v>17302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f>C11*0.1</f>
        <v>582</v>
      </c>
    </row>
    <row r="11">
      <c r="A11" s="97">
        <v>5.0</v>
      </c>
      <c r="B11" s="97" t="s">
        <v>754</v>
      </c>
      <c r="C11" s="97">
        <f>5170+650</f>
        <v>5820</v>
      </c>
    </row>
    <row r="12">
      <c r="A12" s="97" t="s">
        <v>2142</v>
      </c>
      <c r="B12" s="97" t="s">
        <v>896</v>
      </c>
      <c r="C12" s="97">
        <v>5100.0</v>
      </c>
    </row>
    <row r="13">
      <c r="A13" s="97">
        <v>8.0</v>
      </c>
    </row>
    <row r="14">
      <c r="A14" s="97">
        <v>9.0</v>
      </c>
    </row>
    <row r="15">
      <c r="A15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5.75"/>
  </cols>
  <sheetData>
    <row r="2">
      <c r="A2" s="97" t="s">
        <v>1</v>
      </c>
      <c r="B2" s="97" t="s">
        <v>175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6890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3590.0</v>
      </c>
    </row>
    <row r="12">
      <c r="A12" s="97" t="s">
        <v>2143</v>
      </c>
      <c r="B12" s="97" t="s">
        <v>973</v>
      </c>
      <c r="C12" s="97">
        <v>500.0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7.38"/>
  </cols>
  <sheetData>
    <row r="2">
      <c r="A2" s="97" t="s">
        <v>1</v>
      </c>
      <c r="B2" s="97" t="s">
        <v>2144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19929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f>C11*0.1</f>
        <v>539</v>
      </c>
    </row>
    <row r="11">
      <c r="A11" s="97">
        <v>5.0</v>
      </c>
      <c r="B11" s="97" t="s">
        <v>754</v>
      </c>
      <c r="C11" s="97">
        <v>5390.0</v>
      </c>
    </row>
    <row r="12">
      <c r="A12" s="97" t="s">
        <v>2145</v>
      </c>
      <c r="B12" s="97" t="s">
        <v>2146</v>
      </c>
      <c r="C12" s="97">
        <v>1200.0</v>
      </c>
    </row>
    <row r="13">
      <c r="A13" s="97" t="s">
        <v>2147</v>
      </c>
      <c r="B13" s="97" t="s">
        <v>854</v>
      </c>
      <c r="C13" s="97">
        <v>5000.0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172</v>
      </c>
    </row>
    <row r="3">
      <c r="A3" s="97" t="s">
        <v>746</v>
      </c>
      <c r="B3" s="108">
        <v>45903.0</v>
      </c>
    </row>
    <row r="4">
      <c r="A4" s="97" t="s">
        <v>747</v>
      </c>
      <c r="B4" s="98">
        <f>SUM(C7:C50)</f>
        <v>26812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f>C11*0.1</f>
        <v>873</v>
      </c>
    </row>
    <row r="11">
      <c r="A11" s="97">
        <v>5.0</v>
      </c>
      <c r="B11" s="97" t="s">
        <v>754</v>
      </c>
      <c r="C11" s="97">
        <f>6930+1800</f>
        <v>8730</v>
      </c>
    </row>
    <row r="12">
      <c r="A12" s="97" t="s">
        <v>2148</v>
      </c>
      <c r="B12" s="97" t="s">
        <v>2149</v>
      </c>
      <c r="C12" s="97">
        <v>2309.0</v>
      </c>
    </row>
    <row r="13">
      <c r="A13" s="97" t="s">
        <v>2145</v>
      </c>
      <c r="B13" s="97" t="s">
        <v>2146</v>
      </c>
      <c r="C13" s="97">
        <v>600.0</v>
      </c>
    </row>
    <row r="14">
      <c r="A14" s="97" t="s">
        <v>2150</v>
      </c>
      <c r="B14" s="97" t="s">
        <v>275</v>
      </c>
      <c r="C14" s="97">
        <v>8000.0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171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19487.75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1185.25</v>
      </c>
    </row>
    <row r="11">
      <c r="A11" s="97">
        <v>5.0</v>
      </c>
      <c r="B11" s="97" t="s">
        <v>754</v>
      </c>
      <c r="C11" s="97">
        <f>9812.5+1400+640</f>
        <v>11852.5</v>
      </c>
    </row>
    <row r="12">
      <c r="A12" s="97" t="s">
        <v>2151</v>
      </c>
      <c r="B12" s="97" t="s">
        <v>2152</v>
      </c>
      <c r="C12" s="97">
        <v>450.0</v>
      </c>
    </row>
    <row r="13">
      <c r="A13" s="97" t="s">
        <v>2153</v>
      </c>
      <c r="B13" s="97" t="s">
        <v>1795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7.38"/>
  </cols>
  <sheetData>
    <row r="2">
      <c r="A2" s="97" t="s">
        <v>1</v>
      </c>
      <c r="B2" s="97" t="s">
        <v>168</v>
      </c>
    </row>
    <row r="3">
      <c r="A3" s="97" t="s">
        <v>746</v>
      </c>
      <c r="B3" s="97" t="s">
        <v>2001</v>
      </c>
    </row>
    <row r="4">
      <c r="A4" s="97" t="s">
        <v>747</v>
      </c>
      <c r="B4" s="98">
        <f>SUM(C7:C50)</f>
        <v>14855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45</v>
      </c>
    </row>
    <row r="11">
      <c r="A11" s="97">
        <v>5.0</v>
      </c>
      <c r="B11" s="97" t="s">
        <v>754</v>
      </c>
      <c r="C11" s="97">
        <v>450.0</v>
      </c>
    </row>
    <row r="12">
      <c r="A12" s="97" t="s">
        <v>2154</v>
      </c>
      <c r="B12" s="97" t="s">
        <v>779</v>
      </c>
      <c r="C12" s="97">
        <v>580.0</v>
      </c>
    </row>
    <row r="13">
      <c r="A13" s="97" t="s">
        <v>2155</v>
      </c>
      <c r="B13" s="97" t="s">
        <v>833</v>
      </c>
      <c r="C13" s="97">
        <v>690.0</v>
      </c>
    </row>
    <row r="14">
      <c r="A14" s="97" t="s">
        <v>2156</v>
      </c>
      <c r="B14" s="97" t="s">
        <v>781</v>
      </c>
      <c r="C14" s="97">
        <v>990.0</v>
      </c>
    </row>
    <row r="15">
      <c r="A15" s="97" t="s">
        <v>2157</v>
      </c>
      <c r="B15" s="97" t="s">
        <v>854</v>
      </c>
      <c r="C15" s="97">
        <v>8800.0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7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5.75"/>
  </cols>
  <sheetData>
    <row r="2">
      <c r="A2" s="97" t="s">
        <v>1</v>
      </c>
      <c r="B2" s="97" t="s">
        <v>166</v>
      </c>
    </row>
    <row r="3">
      <c r="A3" s="97" t="s">
        <v>746</v>
      </c>
      <c r="B3" s="108">
        <v>45811.0</v>
      </c>
    </row>
    <row r="4">
      <c r="A4" s="97" t="s">
        <v>747</v>
      </c>
      <c r="B4" s="98">
        <f>SUM(C7:C50)</f>
        <v>13719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13719.0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680</v>
      </c>
    </row>
    <row r="3">
      <c r="A3" s="97" t="s">
        <v>746</v>
      </c>
      <c r="B3" s="97" t="s">
        <v>755</v>
      </c>
    </row>
    <row r="4">
      <c r="A4" s="97" t="s">
        <v>747</v>
      </c>
      <c r="B4" s="98">
        <f>SUM(C7:C50)</f>
        <v>54260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v>20440.0</v>
      </c>
    </row>
    <row r="12">
      <c r="A12" s="97" t="s">
        <v>818</v>
      </c>
      <c r="B12" s="97" t="s">
        <v>275</v>
      </c>
      <c r="C12" s="97">
        <v>6500.0</v>
      </c>
    </row>
    <row r="13">
      <c r="A13" s="97" t="s">
        <v>819</v>
      </c>
      <c r="B13" s="97" t="s">
        <v>779</v>
      </c>
      <c r="C13" s="97">
        <v>640.0</v>
      </c>
    </row>
    <row r="14">
      <c r="A14" s="97" t="s">
        <v>820</v>
      </c>
      <c r="B14" s="97" t="s">
        <v>781</v>
      </c>
      <c r="C14" s="97">
        <v>3330.0</v>
      </c>
    </row>
    <row r="15">
      <c r="A15" s="97" t="s">
        <v>821</v>
      </c>
      <c r="B15" s="97" t="s">
        <v>822</v>
      </c>
      <c r="C15" s="97">
        <v>5000.0</v>
      </c>
    </row>
    <row r="16">
      <c r="A16" s="97">
        <v>10.0</v>
      </c>
    </row>
    <row r="28">
      <c r="D28" s="97" t="s">
        <v>823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5"/>
  </cols>
  <sheetData>
    <row r="2">
      <c r="A2" s="97" t="s">
        <v>1</v>
      </c>
      <c r="B2" s="97" t="s">
        <v>165</v>
      </c>
    </row>
    <row r="3">
      <c r="A3" s="97" t="s">
        <v>746</v>
      </c>
    </row>
    <row r="4">
      <c r="A4" s="97" t="s">
        <v>747</v>
      </c>
      <c r="B4" s="98">
        <f>SUM(C7:C50)</f>
        <v>46133.5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30333.5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5.63"/>
  </cols>
  <sheetData>
    <row r="2">
      <c r="A2" s="97" t="s">
        <v>1</v>
      </c>
      <c r="B2" s="97" t="s">
        <v>164</v>
      </c>
    </row>
    <row r="3">
      <c r="A3" s="97" t="s">
        <v>746</v>
      </c>
      <c r="B3" s="108">
        <v>45811.0</v>
      </c>
    </row>
    <row r="4">
      <c r="A4" s="97" t="s">
        <v>747</v>
      </c>
      <c r="B4" s="98">
        <f>SUM(C7:C50)</f>
        <v>13550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13550.0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5.63"/>
  </cols>
  <sheetData>
    <row r="2">
      <c r="A2" s="97" t="s">
        <v>1</v>
      </c>
      <c r="B2" s="97" t="s">
        <v>160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21800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3500.0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6150.0</v>
      </c>
    </row>
    <row r="12">
      <c r="A12" s="97" t="s">
        <v>985</v>
      </c>
      <c r="B12" s="97" t="s">
        <v>2158</v>
      </c>
      <c r="C12" s="97">
        <v>1300.0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159</v>
      </c>
    </row>
    <row r="3">
      <c r="A3" s="97" t="s">
        <v>746</v>
      </c>
    </row>
    <row r="4">
      <c r="A4" s="97" t="s">
        <v>747</v>
      </c>
      <c r="B4" s="98">
        <f>SUM(C7:C50)</f>
        <v>11250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11250.0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158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50114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50114.0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63"/>
  </cols>
  <sheetData>
    <row r="2">
      <c r="A2" s="97" t="s">
        <v>1</v>
      </c>
      <c r="B2" s="97" t="s">
        <v>157</v>
      </c>
    </row>
    <row r="3">
      <c r="A3" s="97" t="s">
        <v>746</v>
      </c>
      <c r="B3" s="108">
        <v>45811.0</v>
      </c>
    </row>
    <row r="4">
      <c r="A4" s="97" t="s">
        <v>747</v>
      </c>
      <c r="B4" s="98">
        <f>SUM(C7:C50)</f>
        <v>87150.1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87150.1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7.13"/>
  </cols>
  <sheetData>
    <row r="2">
      <c r="A2" s="97" t="s">
        <v>1</v>
      </c>
      <c r="B2" s="97" t="s">
        <v>154</v>
      </c>
    </row>
    <row r="3">
      <c r="A3" s="97" t="s">
        <v>746</v>
      </c>
      <c r="B3" s="108">
        <v>45750.0</v>
      </c>
    </row>
    <row r="4">
      <c r="A4" s="97" t="s">
        <v>747</v>
      </c>
      <c r="B4" s="98">
        <f>SUM(C7:C50)</f>
        <v>29690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f>16690+4000</f>
        <v>20690</v>
      </c>
    </row>
    <row r="12">
      <c r="A12" s="97" t="s">
        <v>2159</v>
      </c>
      <c r="B12" s="97" t="s">
        <v>1795</v>
      </c>
      <c r="C12" s="97">
        <v>1700.0</v>
      </c>
    </row>
    <row r="13">
      <c r="A13" s="97">
        <v>7.0</v>
      </c>
    </row>
    <row r="14">
      <c r="A14" s="97">
        <v>8.0</v>
      </c>
      <c r="D14" s="97" t="s">
        <v>2160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5.88"/>
  </cols>
  <sheetData>
    <row r="2">
      <c r="A2" s="97" t="s">
        <v>1</v>
      </c>
      <c r="B2" s="97" t="s">
        <v>152</v>
      </c>
    </row>
    <row r="3">
      <c r="A3" s="97" t="s">
        <v>746</v>
      </c>
      <c r="B3" s="97" t="s">
        <v>2004</v>
      </c>
    </row>
    <row r="4">
      <c r="A4" s="97" t="s">
        <v>747</v>
      </c>
      <c r="B4" s="98">
        <f>SUM(C7:C50)</f>
        <v>56010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12000.0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1700.0</v>
      </c>
    </row>
    <row r="11">
      <c r="A11" s="97">
        <v>5.0</v>
      </c>
      <c r="B11" s="97" t="s">
        <v>754</v>
      </c>
      <c r="C11" s="97">
        <v>17310.0</v>
      </c>
    </row>
    <row r="12">
      <c r="A12" s="97" t="s">
        <v>2161</v>
      </c>
      <c r="B12" s="97" t="s">
        <v>2162</v>
      </c>
      <c r="C12" s="97">
        <v>1000.0</v>
      </c>
    </row>
    <row r="13">
      <c r="A13" s="97" t="s">
        <v>2163</v>
      </c>
      <c r="B13" s="97" t="s">
        <v>1809</v>
      </c>
      <c r="C13" s="97">
        <v>500.0</v>
      </c>
    </row>
    <row r="14">
      <c r="A14" s="97" t="s">
        <v>2164</v>
      </c>
      <c r="B14" s="97" t="s">
        <v>275</v>
      </c>
      <c r="C14" s="97">
        <v>10000.0</v>
      </c>
    </row>
    <row r="15">
      <c r="A15" s="97" t="s">
        <v>2165</v>
      </c>
      <c r="B15" s="97" t="s">
        <v>898</v>
      </c>
      <c r="C15" s="97">
        <v>600.0</v>
      </c>
    </row>
    <row r="16">
      <c r="A16" s="97" t="s">
        <v>2166</v>
      </c>
      <c r="B16" s="97" t="s">
        <v>2167</v>
      </c>
      <c r="C16" s="97">
        <v>2000.0</v>
      </c>
    </row>
    <row r="17">
      <c r="A17" s="97" t="s">
        <v>2115</v>
      </c>
      <c r="B17" s="97" t="s">
        <v>896</v>
      </c>
      <c r="C17" s="97">
        <v>4600.0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7.0"/>
  </cols>
  <sheetData>
    <row r="2">
      <c r="A2" s="97" t="s">
        <v>1</v>
      </c>
      <c r="B2" s="97" t="s">
        <v>148</v>
      </c>
    </row>
    <row r="3">
      <c r="A3" s="97" t="s">
        <v>746</v>
      </c>
      <c r="B3" s="97" t="s">
        <v>643</v>
      </c>
    </row>
    <row r="4">
      <c r="A4" s="97" t="s">
        <v>747</v>
      </c>
      <c r="B4" s="98">
        <f>SUM(C7:C50)</f>
        <v>16240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10890.0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1">
      <c r="D21" s="97" t="s">
        <v>2168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8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4.5"/>
  </cols>
  <sheetData>
    <row r="2">
      <c r="A2" s="97" t="s">
        <v>1</v>
      </c>
      <c r="B2" s="97" t="s">
        <v>144</v>
      </c>
    </row>
    <row r="3">
      <c r="A3" s="97" t="s">
        <v>746</v>
      </c>
      <c r="B3" s="97" t="s">
        <v>381</v>
      </c>
    </row>
    <row r="4">
      <c r="A4" s="97" t="s">
        <v>747</v>
      </c>
      <c r="B4" s="98">
        <f>SUM(C7:C50)</f>
        <v>28290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4140.0</v>
      </c>
    </row>
    <row r="12">
      <c r="A12" s="97" t="s">
        <v>2169</v>
      </c>
      <c r="B12" s="97" t="s">
        <v>2170</v>
      </c>
      <c r="C12" s="97">
        <v>7500.0</v>
      </c>
    </row>
    <row r="13">
      <c r="A13" s="97" t="s">
        <v>2171</v>
      </c>
      <c r="B13" s="97" t="s">
        <v>854</v>
      </c>
      <c r="C13" s="97">
        <v>7300.0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677</v>
      </c>
    </row>
    <row r="3">
      <c r="A3" s="97" t="s">
        <v>746</v>
      </c>
      <c r="B3" s="97" t="s">
        <v>739</v>
      </c>
    </row>
    <row r="4">
      <c r="A4" s="97" t="s">
        <v>747</v>
      </c>
      <c r="B4" s="98">
        <f>SUM(C7:C50)</f>
        <v>23050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15350+300</f>
        <v>15650</v>
      </c>
    </row>
    <row r="12">
      <c r="A12" s="97">
        <v>6.0</v>
      </c>
      <c r="B12" s="97" t="s">
        <v>824</v>
      </c>
      <c r="C12" s="97">
        <v>1550.0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0">
      <c r="D20" s="97" t="s">
        <v>825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142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61723.3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4220.3</v>
      </c>
    </row>
    <row r="11">
      <c r="A11" s="97">
        <v>5.0</v>
      </c>
      <c r="B11" s="97" t="s">
        <v>754</v>
      </c>
      <c r="C11" s="97">
        <f>6040+36163</f>
        <v>42203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6F8F9"/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139</v>
      </c>
    </row>
    <row r="3">
      <c r="A3" s="97" t="s">
        <v>746</v>
      </c>
      <c r="B3" s="97" t="s">
        <v>140</v>
      </c>
    </row>
    <row r="4">
      <c r="A4" s="97" t="s">
        <v>747</v>
      </c>
      <c r="B4" s="98">
        <f>SUM(C7:C50)</f>
        <v>61277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125</v>
      </c>
    </row>
    <row r="11">
      <c r="A11" s="97">
        <v>5.0</v>
      </c>
      <c r="B11" s="97" t="s">
        <v>754</v>
      </c>
      <c r="C11" s="97">
        <v>1250.0</v>
      </c>
    </row>
    <row r="12">
      <c r="A12" s="97" t="s">
        <v>2172</v>
      </c>
      <c r="B12" s="97" t="s">
        <v>781</v>
      </c>
      <c r="C12" s="97">
        <v>1090.0</v>
      </c>
    </row>
    <row r="13">
      <c r="A13" s="97">
        <v>7.0</v>
      </c>
      <c r="B13" s="97" t="s">
        <v>2173</v>
      </c>
      <c r="C13" s="97">
        <v>49012.0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138</v>
      </c>
    </row>
    <row r="3">
      <c r="A3" s="97" t="s">
        <v>746</v>
      </c>
      <c r="B3" s="108">
        <v>45750.0</v>
      </c>
    </row>
    <row r="4">
      <c r="A4" s="97" t="s">
        <v>747</v>
      </c>
      <c r="B4" s="98">
        <f>SUM(C7:C50)</f>
        <v>16910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97" t="s">
        <v>754</v>
      </c>
    </row>
    <row r="12">
      <c r="A12" s="97" t="s">
        <v>2174</v>
      </c>
      <c r="B12" s="97" t="s">
        <v>896</v>
      </c>
      <c r="C12" s="97">
        <v>6250.0</v>
      </c>
    </row>
    <row r="13">
      <c r="A13" s="97" t="s">
        <v>2175</v>
      </c>
      <c r="B13" s="97" t="s">
        <v>2176</v>
      </c>
      <c r="C13" s="97">
        <v>990.0</v>
      </c>
    </row>
    <row r="14">
      <c r="A14" s="97" t="s">
        <v>2177</v>
      </c>
      <c r="B14" s="97" t="s">
        <v>833</v>
      </c>
      <c r="C14" s="97">
        <v>690.0</v>
      </c>
    </row>
    <row r="15">
      <c r="A15" s="97" t="s">
        <v>2178</v>
      </c>
      <c r="B15" s="97" t="s">
        <v>779</v>
      </c>
      <c r="C15" s="97">
        <v>580.0</v>
      </c>
    </row>
    <row r="16">
      <c r="A16" s="97" t="s">
        <v>2179</v>
      </c>
      <c r="B16" s="97" t="s">
        <v>854</v>
      </c>
      <c r="C16" s="97">
        <v>8400.0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8.75"/>
  </cols>
  <sheetData>
    <row r="2">
      <c r="A2" s="97" t="s">
        <v>1</v>
      </c>
      <c r="B2" s="97" t="s">
        <v>137</v>
      </c>
    </row>
    <row r="3">
      <c r="A3" s="97" t="s">
        <v>746</v>
      </c>
      <c r="B3" s="108">
        <v>45750.0</v>
      </c>
    </row>
    <row r="4">
      <c r="A4" s="97" t="s">
        <v>747</v>
      </c>
      <c r="B4" s="98">
        <f>SUM(C7:C50)</f>
        <v>12900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97" t="s">
        <v>754</v>
      </c>
    </row>
    <row r="12">
      <c r="A12" s="97" t="s">
        <v>2174</v>
      </c>
      <c r="B12" s="97" t="s">
        <v>1804</v>
      </c>
      <c r="C12" s="97">
        <v>12900.0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6.0"/>
  </cols>
  <sheetData>
    <row r="2">
      <c r="A2" s="97" t="s">
        <v>1</v>
      </c>
      <c r="B2" s="97" t="s">
        <v>136</v>
      </c>
    </row>
    <row r="3">
      <c r="A3" s="97" t="s">
        <v>746</v>
      </c>
      <c r="B3" s="108">
        <v>45750.0</v>
      </c>
    </row>
    <row r="4">
      <c r="A4" s="97" t="s">
        <v>747</v>
      </c>
      <c r="B4" s="98">
        <f>SUM(C7:C50)</f>
        <v>16282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3500.0</v>
      </c>
    </row>
    <row r="10">
      <c r="A10" s="97">
        <v>4.0</v>
      </c>
      <c r="B10" s="97" t="s">
        <v>753</v>
      </c>
      <c r="C10" s="99">
        <f>C11*0.1</f>
        <v>562</v>
      </c>
    </row>
    <row r="11">
      <c r="A11" s="97">
        <v>5.0</v>
      </c>
      <c r="B11" s="97" t="s">
        <v>754</v>
      </c>
      <c r="C11" s="97">
        <v>5620.0</v>
      </c>
    </row>
    <row r="12">
      <c r="A12" s="97" t="s">
        <v>2180</v>
      </c>
      <c r="B12" s="97" t="s">
        <v>2181</v>
      </c>
      <c r="C12" s="97">
        <v>1300.0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0"/>
  </cols>
  <sheetData>
    <row r="2">
      <c r="A2" s="97" t="s">
        <v>1</v>
      </c>
      <c r="B2" s="97" t="s">
        <v>135</v>
      </c>
    </row>
    <row r="3">
      <c r="A3" s="97" t="s">
        <v>746</v>
      </c>
      <c r="B3" s="108">
        <v>45750.0</v>
      </c>
    </row>
    <row r="4">
      <c r="A4" s="97" t="s">
        <v>747</v>
      </c>
      <c r="B4" s="98">
        <f>SUM(C7:C50)</f>
        <v>88350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1500.0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102">
        <f>4820+60200</f>
        <v>65020</v>
      </c>
    </row>
    <row r="12">
      <c r="A12" s="97" t="s">
        <v>2182</v>
      </c>
      <c r="B12" s="97" t="s">
        <v>2183</v>
      </c>
      <c r="C12" s="97">
        <v>1800.0</v>
      </c>
    </row>
    <row r="13">
      <c r="A13" s="97" t="s">
        <v>2184</v>
      </c>
      <c r="B13" s="97" t="s">
        <v>833</v>
      </c>
      <c r="C13" s="97">
        <v>690.0</v>
      </c>
    </row>
    <row r="14">
      <c r="A14" s="97" t="s">
        <v>2185</v>
      </c>
      <c r="B14" s="97" t="s">
        <v>779</v>
      </c>
      <c r="C14" s="97">
        <v>580.0</v>
      </c>
    </row>
    <row r="15">
      <c r="A15" s="97" t="s">
        <v>2186</v>
      </c>
      <c r="B15" s="97" t="s">
        <v>781</v>
      </c>
      <c r="C15" s="97">
        <v>7960.0</v>
      </c>
    </row>
    <row r="16">
      <c r="A16" s="97" t="s">
        <v>2187</v>
      </c>
      <c r="B16" s="97" t="s">
        <v>759</v>
      </c>
      <c r="C16" s="97">
        <v>6000.0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6.0"/>
  </cols>
  <sheetData>
    <row r="2">
      <c r="A2" s="97" t="s">
        <v>1</v>
      </c>
      <c r="B2" s="97" t="s">
        <v>133</v>
      </c>
    </row>
    <row r="3">
      <c r="A3" s="97" t="s">
        <v>746</v>
      </c>
      <c r="B3" s="108">
        <v>45750.0</v>
      </c>
    </row>
    <row r="4">
      <c r="A4" s="97" t="s">
        <v>747</v>
      </c>
      <c r="B4" s="98">
        <f>SUM(C7:C50)</f>
        <v>42406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21836.0</v>
      </c>
    </row>
    <row r="12">
      <c r="A12" s="97" t="s">
        <v>2188</v>
      </c>
      <c r="B12" s="97" t="s">
        <v>898</v>
      </c>
      <c r="C12" s="97">
        <v>650.0</v>
      </c>
    </row>
    <row r="13">
      <c r="A13" s="97" t="s">
        <v>2189</v>
      </c>
      <c r="B13" s="97" t="s">
        <v>781</v>
      </c>
      <c r="C13" s="97">
        <v>2350.0</v>
      </c>
    </row>
    <row r="14">
      <c r="A14" s="97" t="s">
        <v>2190</v>
      </c>
      <c r="B14" s="97" t="s">
        <v>833</v>
      </c>
      <c r="C14" s="97">
        <v>690.0</v>
      </c>
    </row>
    <row r="15">
      <c r="A15" s="97" t="s">
        <v>2191</v>
      </c>
      <c r="B15" s="97" t="s">
        <v>779</v>
      </c>
      <c r="C15" s="97">
        <v>580.0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20.38"/>
  </cols>
  <sheetData>
    <row r="2">
      <c r="A2" s="97" t="s">
        <v>1</v>
      </c>
      <c r="B2" s="97" t="s">
        <v>132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121104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102">
        <f>92654+5800</f>
        <v>98454</v>
      </c>
    </row>
    <row r="12">
      <c r="A12" s="97" t="s">
        <v>2192</v>
      </c>
      <c r="B12" s="97" t="s">
        <v>2193</v>
      </c>
      <c r="C12" s="97">
        <v>1300.0</v>
      </c>
    </row>
    <row r="13">
      <c r="A13" s="97" t="s">
        <v>2194</v>
      </c>
      <c r="B13" s="97" t="s">
        <v>2195</v>
      </c>
      <c r="C13" s="97">
        <v>1080.0</v>
      </c>
    </row>
    <row r="14">
      <c r="A14" s="97" t="s">
        <v>2196</v>
      </c>
      <c r="B14" s="97" t="s">
        <v>844</v>
      </c>
      <c r="C14" s="97">
        <v>580.0</v>
      </c>
    </row>
    <row r="15">
      <c r="A15" s="97" t="s">
        <v>2197</v>
      </c>
      <c r="B15" s="97" t="s">
        <v>833</v>
      </c>
      <c r="C15" s="97">
        <v>690.0</v>
      </c>
    </row>
    <row r="16">
      <c r="A16" s="97" t="s">
        <v>2198</v>
      </c>
      <c r="B16" s="97" t="s">
        <v>854</v>
      </c>
      <c r="C16" s="97">
        <v>14800.0</v>
      </c>
    </row>
    <row r="17">
      <c r="A17" s="97" t="s">
        <v>2199</v>
      </c>
      <c r="B17" s="97" t="s">
        <v>2200</v>
      </c>
      <c r="C17" s="97">
        <v>4200.0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29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4.75"/>
  </cols>
  <sheetData>
    <row r="2">
      <c r="A2" s="97" t="s">
        <v>1</v>
      </c>
      <c r="B2" s="97" t="s">
        <v>131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63150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51950.0</v>
      </c>
    </row>
    <row r="12">
      <c r="A12" s="97" t="s">
        <v>2201</v>
      </c>
      <c r="B12" s="97" t="s">
        <v>2202</v>
      </c>
      <c r="C12" s="97">
        <v>5800.0</v>
      </c>
    </row>
    <row r="13">
      <c r="A13" s="97" t="s">
        <v>2203</v>
      </c>
      <c r="B13" s="97" t="s">
        <v>854</v>
      </c>
      <c r="C13" s="97">
        <v>5400.0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29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5.63"/>
  </cols>
  <sheetData>
    <row r="2">
      <c r="A2" s="97" t="s">
        <v>1</v>
      </c>
      <c r="B2" s="97" t="s">
        <v>129</v>
      </c>
    </row>
    <row r="3">
      <c r="A3" s="97" t="s">
        <v>746</v>
      </c>
      <c r="B3" s="97" t="s">
        <v>2204</v>
      </c>
    </row>
    <row r="4">
      <c r="A4" s="97" t="s">
        <v>747</v>
      </c>
      <c r="B4" s="98">
        <f>SUM(C7:C50)</f>
        <v>17879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989</v>
      </c>
    </row>
    <row r="11">
      <c r="A11" s="97">
        <v>5.0</v>
      </c>
      <c r="B11" s="97" t="s">
        <v>754</v>
      </c>
      <c r="C11" s="97">
        <f>5900+3690+300</f>
        <v>9890</v>
      </c>
    </row>
    <row r="12">
      <c r="A12" s="97" t="s">
        <v>2205</v>
      </c>
      <c r="B12" s="97" t="s">
        <v>1795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740</v>
      </c>
    </row>
    <row r="3">
      <c r="A3" s="97" t="s">
        <v>746</v>
      </c>
    </row>
    <row r="4">
      <c r="A4" s="97" t="s">
        <v>747</v>
      </c>
      <c r="B4" s="98">
        <f>SUM(C7:C50)</f>
        <v>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0"/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675</v>
      </c>
    </row>
    <row r="3">
      <c r="A3" s="97" t="s">
        <v>746</v>
      </c>
      <c r="B3" s="97" t="s">
        <v>791</v>
      </c>
    </row>
    <row r="4">
      <c r="A4" s="97" t="s">
        <v>747</v>
      </c>
      <c r="B4" s="98">
        <f>SUM(C7:C50)</f>
        <v>3700</v>
      </c>
    </row>
    <row r="5">
      <c r="D5" s="97" t="s">
        <v>826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300</v>
      </c>
    </row>
    <row r="11">
      <c r="A11" s="97">
        <v>5.0</v>
      </c>
      <c r="B11" s="100" t="s">
        <v>754</v>
      </c>
      <c r="C11" s="100">
        <v>3000.0</v>
      </c>
    </row>
    <row r="12">
      <c r="A12" s="97" t="s">
        <v>799</v>
      </c>
      <c r="B12" s="97" t="s">
        <v>827</v>
      </c>
      <c r="C12" s="97">
        <v>400.0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0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128</v>
      </c>
    </row>
    <row r="3">
      <c r="A3" s="97" t="s">
        <v>746</v>
      </c>
      <c r="B3" s="108">
        <v>1.1002994E7</v>
      </c>
    </row>
    <row r="4">
      <c r="A4" s="97" t="s">
        <v>747</v>
      </c>
      <c r="B4" s="98">
        <f>SUM(C7:C50)</f>
        <v>108655.25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/>
    </row>
    <row r="11">
      <c r="A11" s="97">
        <v>5.0</v>
      </c>
      <c r="B11" s="97" t="s">
        <v>754</v>
      </c>
      <c r="C11" s="97">
        <f>170+98245.25</f>
        <v>98415.25</v>
      </c>
    </row>
    <row r="12">
      <c r="A12" s="97" t="s">
        <v>2206</v>
      </c>
      <c r="B12" s="97" t="s">
        <v>781</v>
      </c>
      <c r="C12" s="97">
        <v>10240.0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0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126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19974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f>1650+17324</f>
        <v>18974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0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125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68695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2275</v>
      </c>
    </row>
    <row r="11">
      <c r="A11" s="97">
        <v>5.0</v>
      </c>
      <c r="B11" s="97" t="s">
        <v>754</v>
      </c>
      <c r="C11" s="97">
        <v>22750.0</v>
      </c>
    </row>
    <row r="12">
      <c r="A12" s="97" t="s">
        <v>2207</v>
      </c>
      <c r="B12" s="97" t="s">
        <v>2208</v>
      </c>
      <c r="C12" s="97">
        <v>350.0</v>
      </c>
    </row>
    <row r="13">
      <c r="A13" s="97" t="s">
        <v>2209</v>
      </c>
      <c r="B13" s="97" t="s">
        <v>1233</v>
      </c>
      <c r="C13" s="97">
        <v>13300.0</v>
      </c>
    </row>
    <row r="14">
      <c r="A14" s="97">
        <v>8.0</v>
      </c>
      <c r="B14" s="97" t="s">
        <v>765</v>
      </c>
      <c r="C14" s="97">
        <v>1700.0</v>
      </c>
    </row>
    <row r="15">
      <c r="A15" s="97" t="s">
        <v>2210</v>
      </c>
      <c r="B15" s="97" t="s">
        <v>2211</v>
      </c>
      <c r="C15" s="97">
        <v>5450.0</v>
      </c>
    </row>
    <row r="16">
      <c r="A16" s="97" t="s">
        <v>2212</v>
      </c>
      <c r="B16" s="97" t="s">
        <v>781</v>
      </c>
      <c r="C16" s="97">
        <v>990.0</v>
      </c>
    </row>
    <row r="17">
      <c r="A17" s="97" t="s">
        <v>2213</v>
      </c>
      <c r="B17" s="97" t="s">
        <v>779</v>
      </c>
      <c r="C17" s="97">
        <v>580.0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0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9.0"/>
  </cols>
  <sheetData>
    <row r="2">
      <c r="A2" s="97" t="s">
        <v>1</v>
      </c>
      <c r="B2" s="97" t="s">
        <v>123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67275</v>
      </c>
      <c r="D4" s="97" t="s">
        <v>2214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150</v>
      </c>
    </row>
    <row r="11">
      <c r="A11" s="97">
        <v>5.0</v>
      </c>
      <c r="B11" s="97" t="s">
        <v>754</v>
      </c>
      <c r="C11" s="97">
        <v>1500.0</v>
      </c>
    </row>
    <row r="12">
      <c r="A12" s="97" t="s">
        <v>2215</v>
      </c>
      <c r="B12" s="97" t="s">
        <v>2216</v>
      </c>
      <c r="C12" s="97">
        <v>300.0</v>
      </c>
    </row>
    <row r="13">
      <c r="A13" s="97">
        <v>7.0</v>
      </c>
      <c r="B13" s="97" t="s">
        <v>1935</v>
      </c>
      <c r="C13" s="97">
        <v>56175.0</v>
      </c>
    </row>
    <row r="14">
      <c r="A14" s="97" t="s">
        <v>2217</v>
      </c>
      <c r="B14" s="97" t="s">
        <v>854</v>
      </c>
      <c r="C14" s="97">
        <v>5300.0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0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25"/>
  </cols>
  <sheetData>
    <row r="2">
      <c r="A2" s="97" t="s">
        <v>1</v>
      </c>
      <c r="B2" s="97" t="s">
        <v>120</v>
      </c>
    </row>
    <row r="3">
      <c r="A3" s="97" t="s">
        <v>746</v>
      </c>
      <c r="B3" s="97" t="s">
        <v>2106</v>
      </c>
    </row>
    <row r="4">
      <c r="A4" s="97" t="s">
        <v>747</v>
      </c>
      <c r="B4" s="98">
        <f>SUM(C7:C50)</f>
        <v>50940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13380+3500+3110</f>
        <v>19990</v>
      </c>
    </row>
    <row r="12">
      <c r="A12" s="97" t="s">
        <v>2218</v>
      </c>
      <c r="B12" s="97" t="s">
        <v>1795</v>
      </c>
      <c r="C12" s="97">
        <v>1700.0</v>
      </c>
    </row>
    <row r="13">
      <c r="A13" s="97" t="s">
        <v>2219</v>
      </c>
      <c r="B13" s="97" t="s">
        <v>275</v>
      </c>
      <c r="C13" s="97">
        <v>8000.0</v>
      </c>
    </row>
    <row r="14">
      <c r="A14" s="97" t="s">
        <v>2125</v>
      </c>
      <c r="B14" s="97" t="s">
        <v>969</v>
      </c>
      <c r="C14" s="97">
        <v>1200.0</v>
      </c>
    </row>
    <row r="15">
      <c r="A15" s="97" t="s">
        <v>2220</v>
      </c>
      <c r="B15" s="97" t="s">
        <v>850</v>
      </c>
      <c r="C15" s="97">
        <v>200.0</v>
      </c>
    </row>
    <row r="16">
      <c r="A16" s="97" t="s">
        <v>2066</v>
      </c>
      <c r="B16" s="97" t="s">
        <v>2221</v>
      </c>
      <c r="C16" s="97">
        <v>650.0</v>
      </c>
    </row>
    <row r="17">
      <c r="A17" s="97" t="s">
        <v>2066</v>
      </c>
      <c r="B17" s="97" t="s">
        <v>2222</v>
      </c>
      <c r="C17" s="97">
        <v>400.0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0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4.88"/>
  </cols>
  <sheetData>
    <row r="2">
      <c r="A2" s="97" t="s">
        <v>1</v>
      </c>
      <c r="B2" s="97" t="s">
        <v>117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31074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1234</v>
      </c>
    </row>
    <row r="11">
      <c r="A11" s="97">
        <v>5.0</v>
      </c>
      <c r="B11" s="97" t="s">
        <v>754</v>
      </c>
      <c r="C11" s="97">
        <v>12340.0</v>
      </c>
    </row>
    <row r="12">
      <c r="A12" s="97" t="s">
        <v>2223</v>
      </c>
      <c r="B12" s="97" t="s">
        <v>1795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0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5.75"/>
  </cols>
  <sheetData>
    <row r="2">
      <c r="A2" s="97" t="s">
        <v>1</v>
      </c>
      <c r="B2" s="97" t="s">
        <v>114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86140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16000.0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22990+350+5300+650</f>
        <v>29290</v>
      </c>
    </row>
    <row r="12">
      <c r="A12" s="97" t="s">
        <v>2224</v>
      </c>
      <c r="B12" s="97" t="s">
        <v>1795</v>
      </c>
      <c r="C12" s="97">
        <v>1700.0</v>
      </c>
    </row>
    <row r="13">
      <c r="A13" s="97" t="s">
        <v>2207</v>
      </c>
      <c r="B13" s="97" t="s">
        <v>1783</v>
      </c>
      <c r="C13" s="97">
        <v>1100.0</v>
      </c>
    </row>
    <row r="14">
      <c r="A14" s="97" t="s">
        <v>2225</v>
      </c>
      <c r="B14" s="97" t="s">
        <v>2029</v>
      </c>
      <c r="C14" s="97">
        <v>2300.0</v>
      </c>
    </row>
    <row r="15">
      <c r="A15" s="97" t="s">
        <v>2209</v>
      </c>
      <c r="B15" s="97" t="s">
        <v>1233</v>
      </c>
      <c r="C15" s="97">
        <v>13300.0</v>
      </c>
    </row>
    <row r="16">
      <c r="A16" s="97">
        <v>10.0</v>
      </c>
      <c r="B16" s="97" t="s">
        <v>842</v>
      </c>
      <c r="C16" s="97">
        <v>6500.0</v>
      </c>
    </row>
    <row r="17">
      <c r="A17" s="97" t="s">
        <v>2226</v>
      </c>
      <c r="B17" s="97" t="s">
        <v>2227</v>
      </c>
      <c r="C17" s="97">
        <v>2750.0</v>
      </c>
    </row>
    <row r="18">
      <c r="A18" s="97" t="s">
        <v>2228</v>
      </c>
      <c r="B18" s="97" t="s">
        <v>850</v>
      </c>
      <c r="C18" s="97">
        <v>400.0</v>
      </c>
    </row>
    <row r="19">
      <c r="A19" s="97" t="s">
        <v>1910</v>
      </c>
      <c r="B19" s="97" t="s">
        <v>854</v>
      </c>
      <c r="C19" s="97">
        <v>5000.0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0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111</v>
      </c>
    </row>
    <row r="3">
      <c r="A3" s="97" t="s">
        <v>746</v>
      </c>
      <c r="B3" s="97" t="s">
        <v>322</v>
      </c>
    </row>
    <row r="4">
      <c r="A4" s="97" t="s">
        <v>747</v>
      </c>
      <c r="B4" s="98">
        <f>SUM(C7:C50)</f>
        <v>10900</v>
      </c>
      <c r="D4" s="97" t="s">
        <v>2229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  <c r="D9" s="97" t="s">
        <v>2230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f>6200+850</f>
        <v>7050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0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6.0"/>
  </cols>
  <sheetData>
    <row r="2">
      <c r="A2" s="97" t="s">
        <v>1</v>
      </c>
      <c r="B2" s="97" t="s">
        <v>110</v>
      </c>
    </row>
    <row r="3">
      <c r="A3" s="97" t="s">
        <v>746</v>
      </c>
    </row>
    <row r="4">
      <c r="A4" s="97" t="s">
        <v>747</v>
      </c>
      <c r="B4" s="98">
        <f>SUM(C7:C50)</f>
        <v>69500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f>19520+4600</f>
        <v>24120</v>
      </c>
    </row>
    <row r="12">
      <c r="A12" s="97" t="s">
        <v>2231</v>
      </c>
      <c r="B12" s="97" t="s">
        <v>896</v>
      </c>
      <c r="C12" s="97">
        <v>5300.0</v>
      </c>
    </row>
    <row r="13">
      <c r="A13" s="97" t="s">
        <v>2232</v>
      </c>
      <c r="B13" s="97" t="s">
        <v>896</v>
      </c>
      <c r="C13" s="97">
        <v>2650.0</v>
      </c>
    </row>
    <row r="14">
      <c r="A14" s="97" t="s">
        <v>2233</v>
      </c>
      <c r="B14" s="97" t="s">
        <v>969</v>
      </c>
      <c r="C14" s="97">
        <v>300.0</v>
      </c>
    </row>
    <row r="15">
      <c r="A15" s="97" t="s">
        <v>2234</v>
      </c>
      <c r="B15" s="97" t="s">
        <v>2235</v>
      </c>
      <c r="C15" s="97">
        <v>7500.0</v>
      </c>
    </row>
    <row r="16">
      <c r="A16" s="97" t="s">
        <v>2236</v>
      </c>
      <c r="B16" s="97" t="s">
        <v>781</v>
      </c>
      <c r="C16" s="97">
        <v>5410.0</v>
      </c>
    </row>
    <row r="17">
      <c r="A17" s="97" t="s">
        <v>2237</v>
      </c>
      <c r="B17" s="97" t="s">
        <v>833</v>
      </c>
      <c r="C17" s="97">
        <v>690.0</v>
      </c>
    </row>
    <row r="18">
      <c r="A18" s="97" t="s">
        <v>2238</v>
      </c>
      <c r="B18" s="97" t="s">
        <v>779</v>
      </c>
      <c r="C18" s="97">
        <v>580.0</v>
      </c>
    </row>
    <row r="19">
      <c r="A19" s="97" t="s">
        <v>2199</v>
      </c>
      <c r="B19" s="97" t="s">
        <v>1632</v>
      </c>
      <c r="C19" s="97">
        <v>650.0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0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8.63"/>
  </cols>
  <sheetData>
    <row r="2">
      <c r="A2" s="97" t="s">
        <v>1</v>
      </c>
      <c r="B2" s="97" t="s">
        <v>107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58690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3150+31970</f>
        <v>35120</v>
      </c>
    </row>
    <row r="12">
      <c r="A12" s="97" t="s">
        <v>2231</v>
      </c>
      <c r="B12" s="97" t="s">
        <v>1804</v>
      </c>
      <c r="C12" s="97">
        <v>14000.0</v>
      </c>
    </row>
    <row r="13">
      <c r="A13" s="97" t="s">
        <v>2239</v>
      </c>
      <c r="B13" s="97" t="s">
        <v>2240</v>
      </c>
      <c r="C13" s="97">
        <v>1200.0</v>
      </c>
    </row>
    <row r="14">
      <c r="A14" s="97" t="s">
        <v>2241</v>
      </c>
      <c r="B14" s="97" t="s">
        <v>844</v>
      </c>
      <c r="C14" s="97">
        <v>580.0</v>
      </c>
    </row>
    <row r="15">
      <c r="A15" s="97" t="s">
        <v>2242</v>
      </c>
      <c r="B15" s="97" t="s">
        <v>2176</v>
      </c>
      <c r="C15" s="97">
        <v>990.0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673</v>
      </c>
    </row>
    <row r="3">
      <c r="A3" s="97" t="s">
        <v>746</v>
      </c>
      <c r="B3" s="97" t="s">
        <v>782</v>
      </c>
    </row>
    <row r="4">
      <c r="A4" s="97" t="s">
        <v>747</v>
      </c>
      <c r="B4" s="98">
        <f>SUM(C7:C50)</f>
        <v>33980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v>20310.0</v>
      </c>
    </row>
    <row r="12">
      <c r="A12" s="97" t="s">
        <v>801</v>
      </c>
      <c r="B12" s="97" t="s">
        <v>828</v>
      </c>
      <c r="C12" s="97">
        <v>2450.0</v>
      </c>
    </row>
    <row r="13">
      <c r="A13" s="97" t="s">
        <v>829</v>
      </c>
      <c r="B13" s="97" t="s">
        <v>830</v>
      </c>
      <c r="C13" s="97">
        <v>1200.0</v>
      </c>
    </row>
    <row r="14">
      <c r="A14" s="97" t="s">
        <v>799</v>
      </c>
      <c r="B14" s="97" t="s">
        <v>831</v>
      </c>
      <c r="C14" s="97">
        <v>400.0</v>
      </c>
    </row>
    <row r="15">
      <c r="A15" s="97" t="s">
        <v>832</v>
      </c>
      <c r="B15" s="97" t="s">
        <v>833</v>
      </c>
      <c r="C15" s="97">
        <v>550.0</v>
      </c>
    </row>
    <row r="16">
      <c r="A16" s="97" t="s">
        <v>834</v>
      </c>
      <c r="B16" s="97" t="s">
        <v>779</v>
      </c>
      <c r="C16" s="97">
        <v>640.0</v>
      </c>
    </row>
    <row r="17">
      <c r="A17" s="97" t="s">
        <v>835</v>
      </c>
      <c r="B17" s="97" t="s">
        <v>781</v>
      </c>
      <c r="C17" s="97">
        <v>1080.0</v>
      </c>
    </row>
    <row r="41">
      <c r="D41" s="97" t="s">
        <v>836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8.5"/>
  </cols>
  <sheetData>
    <row r="2">
      <c r="A2" s="97" t="s">
        <v>1</v>
      </c>
      <c r="B2" s="97" t="s">
        <v>106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61840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3500.0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32740.0</v>
      </c>
    </row>
    <row r="12">
      <c r="A12" s="97" t="s">
        <v>2231</v>
      </c>
      <c r="B12" s="97" t="s">
        <v>1804</v>
      </c>
      <c r="C12" s="97">
        <v>14100.0</v>
      </c>
    </row>
    <row r="13">
      <c r="A13" s="97" t="s">
        <v>2243</v>
      </c>
      <c r="B13" s="97" t="s">
        <v>1795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25"/>
  </cols>
  <sheetData>
    <row r="2">
      <c r="A2" s="97" t="s">
        <v>1</v>
      </c>
      <c r="B2" s="97" t="s">
        <v>104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54220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31020.0</v>
      </c>
    </row>
    <row r="12">
      <c r="A12" s="97" t="s">
        <v>2244</v>
      </c>
      <c r="B12" s="97" t="s">
        <v>896</v>
      </c>
      <c r="C12" s="97">
        <v>4700.0</v>
      </c>
    </row>
    <row r="13">
      <c r="A13" s="97" t="s">
        <v>2245</v>
      </c>
      <c r="B13" s="97" t="s">
        <v>1795</v>
      </c>
      <c r="C13" s="97">
        <v>1700.0</v>
      </c>
    </row>
    <row r="14">
      <c r="A14" s="97" t="s">
        <v>2246</v>
      </c>
      <c r="B14" s="97" t="s">
        <v>2247</v>
      </c>
      <c r="C14" s="97">
        <v>3500.0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88"/>
  </cols>
  <sheetData>
    <row r="2">
      <c r="A2" s="97" t="s">
        <v>1</v>
      </c>
      <c r="B2" s="97" t="s">
        <v>101</v>
      </c>
    </row>
    <row r="3">
      <c r="A3" s="97" t="s">
        <v>746</v>
      </c>
      <c r="B3" s="97" t="s">
        <v>1284</v>
      </c>
    </row>
    <row r="4">
      <c r="A4" s="97" t="s">
        <v>747</v>
      </c>
      <c r="B4" s="98">
        <f>SUM(C7:C50)</f>
        <v>11740</v>
      </c>
    </row>
    <row r="5">
      <c r="F5" s="97" t="s">
        <v>2248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f>3790+3600</f>
        <v>7390</v>
      </c>
    </row>
    <row r="12">
      <c r="A12" s="97">
        <v>6.0</v>
      </c>
    </row>
    <row r="13">
      <c r="A13" s="97">
        <v>7.0</v>
      </c>
    </row>
    <row r="14">
      <c r="A14" s="97">
        <v>8.0</v>
      </c>
      <c r="D14" s="97" t="s">
        <v>2249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25"/>
  </cols>
  <sheetData>
    <row r="2">
      <c r="A2" s="97" t="s">
        <v>1</v>
      </c>
      <c r="B2" s="97" t="s">
        <v>99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107638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91838.0</v>
      </c>
    </row>
    <row r="12">
      <c r="A12" s="97" t="s">
        <v>2250</v>
      </c>
      <c r="B12" s="97" t="s">
        <v>854</v>
      </c>
      <c r="C12" s="97">
        <v>15800.0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8.75"/>
  </cols>
  <sheetData>
    <row r="2">
      <c r="A2" s="97" t="s">
        <v>1</v>
      </c>
      <c r="B2" s="97" t="s">
        <v>95</v>
      </c>
    </row>
    <row r="3">
      <c r="A3" s="97" t="s">
        <v>746</v>
      </c>
      <c r="B3" s="97" t="s">
        <v>1776</v>
      </c>
    </row>
    <row r="4">
      <c r="A4" s="97" t="s">
        <v>747</v>
      </c>
      <c r="B4" s="98">
        <f>SUM(C7:C50)</f>
        <v>22490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17640.0</v>
      </c>
    </row>
    <row r="12">
      <c r="A12" s="97">
        <v>0.0</v>
      </c>
      <c r="B12" s="97">
        <v>0.0</v>
      </c>
      <c r="C12" s="97">
        <v>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5"/>
  </cols>
  <sheetData>
    <row r="2">
      <c r="A2" s="97" t="s">
        <v>1</v>
      </c>
      <c r="B2" s="97" t="s">
        <v>94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17935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1285</v>
      </c>
    </row>
    <row r="11">
      <c r="A11" s="97">
        <v>5.0</v>
      </c>
      <c r="B11" s="97" t="s">
        <v>754</v>
      </c>
      <c r="C11" s="97">
        <v>12850.0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7.0"/>
  </cols>
  <sheetData>
    <row r="2">
      <c r="A2" s="97" t="s">
        <v>1</v>
      </c>
      <c r="B2" s="97" t="s">
        <v>93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49539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3649</v>
      </c>
    </row>
    <row r="11">
      <c r="B11" s="97" t="s">
        <v>754</v>
      </c>
      <c r="C11" s="97">
        <v>36490.0</v>
      </c>
    </row>
    <row r="12">
      <c r="A12" s="97" t="s">
        <v>2251</v>
      </c>
      <c r="B12" s="97" t="s">
        <v>2235</v>
      </c>
      <c r="C12" s="97">
        <v>7500.0</v>
      </c>
    </row>
    <row r="13">
      <c r="A13" s="97" t="s">
        <v>2252</v>
      </c>
      <c r="B13" s="97" t="s">
        <v>830</v>
      </c>
      <c r="C13" s="97">
        <v>900.0</v>
      </c>
    </row>
    <row r="14">
      <c r="A14" s="97" t="s">
        <v>2161</v>
      </c>
      <c r="B14" s="97" t="s">
        <v>2162</v>
      </c>
      <c r="C14" s="97">
        <v>1000.0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7.13"/>
  </cols>
  <sheetData>
    <row r="2">
      <c r="A2" s="97" t="s">
        <v>1</v>
      </c>
      <c r="B2" s="97" t="s">
        <v>92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35100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34300.0</v>
      </c>
    </row>
    <row r="12">
      <c r="A12" s="97" t="s">
        <v>2253</v>
      </c>
      <c r="B12" s="97" t="s">
        <v>827</v>
      </c>
      <c r="C12" s="97">
        <v>800.0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4.13"/>
  </cols>
  <sheetData>
    <row r="2">
      <c r="A2" s="97" t="s">
        <v>1</v>
      </c>
      <c r="B2" s="97" t="s">
        <v>91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16035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585</v>
      </c>
    </row>
    <row r="11">
      <c r="A11" s="97">
        <v>5.0</v>
      </c>
      <c r="B11" s="97" t="s">
        <v>754</v>
      </c>
      <c r="C11" s="97">
        <v>5850.0</v>
      </c>
    </row>
    <row r="12">
      <c r="A12" s="97">
        <v>6.0</v>
      </c>
      <c r="B12" s="97" t="s">
        <v>2254</v>
      </c>
      <c r="C12" s="97">
        <v>3000.0</v>
      </c>
    </row>
    <row r="13">
      <c r="A13" s="97" t="s">
        <v>2255</v>
      </c>
      <c r="B13" s="97" t="s">
        <v>2256</v>
      </c>
      <c r="C13" s="97">
        <v>2800.0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8.63"/>
  </cols>
  <sheetData>
    <row r="2">
      <c r="A2" s="97" t="s">
        <v>1</v>
      </c>
      <c r="B2" s="97" t="s">
        <v>90</v>
      </c>
    </row>
    <row r="3">
      <c r="A3" s="97" t="s">
        <v>746</v>
      </c>
      <c r="B3" s="97" t="s">
        <v>2001</v>
      </c>
    </row>
    <row r="4">
      <c r="A4" s="97" t="s">
        <v>747</v>
      </c>
      <c r="B4" s="98">
        <f>SUM(C7:C50)</f>
        <v>25801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4500.0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f>C11*0.1</f>
        <v>721</v>
      </c>
    </row>
    <row r="11">
      <c r="A11" s="97">
        <v>5.0</v>
      </c>
      <c r="B11" s="97" t="s">
        <v>754</v>
      </c>
      <c r="C11" s="97">
        <f>6910+300</f>
        <v>7210</v>
      </c>
    </row>
    <row r="12">
      <c r="A12" s="97" t="s">
        <v>2253</v>
      </c>
      <c r="B12" s="97" t="s">
        <v>2257</v>
      </c>
      <c r="C12" s="97">
        <v>800.0</v>
      </c>
    </row>
    <row r="13">
      <c r="A13" s="97" t="s">
        <v>2231</v>
      </c>
      <c r="B13" s="97" t="s">
        <v>896</v>
      </c>
      <c r="C13" s="97">
        <v>8500.0</v>
      </c>
    </row>
    <row r="14">
      <c r="A14" s="97" t="s">
        <v>2258</v>
      </c>
      <c r="B14" s="97" t="s">
        <v>850</v>
      </c>
      <c r="C14" s="97">
        <v>200.0</v>
      </c>
    </row>
    <row r="15">
      <c r="A15" s="97" t="s">
        <v>2259</v>
      </c>
      <c r="B15" s="97" t="s">
        <v>779</v>
      </c>
      <c r="C15" s="97">
        <v>580.0</v>
      </c>
    </row>
    <row r="16">
      <c r="A16" s="97" t="s">
        <v>2260</v>
      </c>
      <c r="B16" s="97" t="s">
        <v>781</v>
      </c>
      <c r="C16" s="97">
        <v>990.0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670</v>
      </c>
    </row>
    <row r="3">
      <c r="A3" s="97" t="s">
        <v>746</v>
      </c>
      <c r="B3" s="97" t="s">
        <v>787</v>
      </c>
    </row>
    <row r="4">
      <c r="A4" s="97" t="s">
        <v>747</v>
      </c>
      <c r="B4" s="98">
        <f>SUM(C7:C50)</f>
        <v>14240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9390.0</v>
      </c>
    </row>
    <row r="12">
      <c r="A12" s="97">
        <v>6.0</v>
      </c>
      <c r="D12" s="97" t="s">
        <v>837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8.13"/>
  </cols>
  <sheetData>
    <row r="2">
      <c r="A2" s="97" t="s">
        <v>1</v>
      </c>
      <c r="B2" s="97" t="s">
        <v>89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33350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22550.0</v>
      </c>
    </row>
    <row r="12">
      <c r="A12" s="97" t="s">
        <v>2199</v>
      </c>
      <c r="B12" s="97" t="s">
        <v>1126</v>
      </c>
      <c r="C12" s="97">
        <v>4500.0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85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37861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1151</v>
      </c>
    </row>
    <row r="11">
      <c r="A11" s="97">
        <v>5.0</v>
      </c>
      <c r="B11" s="97" t="s">
        <v>754</v>
      </c>
      <c r="C11" s="97">
        <f>10460+1050</f>
        <v>11510</v>
      </c>
    </row>
    <row r="12">
      <c r="A12" s="97" t="s">
        <v>2253</v>
      </c>
      <c r="B12" s="97" t="s">
        <v>2261</v>
      </c>
      <c r="C12" s="97">
        <v>800.0</v>
      </c>
    </row>
    <row r="13">
      <c r="A13" s="97" t="s">
        <v>2262</v>
      </c>
      <c r="B13" s="97" t="s">
        <v>2263</v>
      </c>
      <c r="C13" s="97">
        <v>700.0</v>
      </c>
    </row>
    <row r="14">
      <c r="A14" s="97" t="s">
        <v>2264</v>
      </c>
      <c r="B14" s="97" t="s">
        <v>1795</v>
      </c>
      <c r="C14" s="97">
        <v>1700.0</v>
      </c>
    </row>
    <row r="15">
      <c r="A15" s="97" t="s">
        <v>2265</v>
      </c>
      <c r="B15" s="97" t="s">
        <v>2266</v>
      </c>
      <c r="C15" s="97">
        <v>1700.0</v>
      </c>
    </row>
    <row r="16">
      <c r="A16" s="97" t="s">
        <v>2267</v>
      </c>
      <c r="B16" s="97" t="s">
        <v>1519</v>
      </c>
      <c r="C16" s="97">
        <v>3800.0</v>
      </c>
    </row>
    <row r="17">
      <c r="A17" s="97" t="s">
        <v>2267</v>
      </c>
      <c r="B17" s="97" t="s">
        <v>1086</v>
      </c>
      <c r="C17" s="97">
        <v>700.0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8.63"/>
  </cols>
  <sheetData>
    <row r="2">
      <c r="A2" s="97" t="s">
        <v>1</v>
      </c>
      <c r="B2" s="97" t="s">
        <v>84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45835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2485</v>
      </c>
    </row>
    <row r="11">
      <c r="A11" s="97">
        <v>5.0</v>
      </c>
      <c r="B11" s="97" t="s">
        <v>754</v>
      </c>
      <c r="C11" s="97">
        <v>24850.0</v>
      </c>
    </row>
    <row r="12">
      <c r="A12" s="97" t="s">
        <v>2268</v>
      </c>
      <c r="B12" s="97" t="s">
        <v>1795</v>
      </c>
      <c r="C12" s="97">
        <v>1700.0</v>
      </c>
    </row>
    <row r="13">
      <c r="A13" s="97" t="s">
        <v>2231</v>
      </c>
      <c r="B13" s="97" t="s">
        <v>1804</v>
      </c>
      <c r="C13" s="97">
        <v>15900.0</v>
      </c>
    </row>
    <row r="14">
      <c r="A14" s="97" t="s">
        <v>2252</v>
      </c>
      <c r="B14" s="97" t="s">
        <v>830</v>
      </c>
      <c r="C14" s="97">
        <v>900.0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83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1700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97" t="s">
        <v>754</v>
      </c>
    </row>
    <row r="12">
      <c r="A12" s="97" t="s">
        <v>2269</v>
      </c>
      <c r="B12" s="97" t="s">
        <v>1795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4.88"/>
  </cols>
  <sheetData>
    <row r="2">
      <c r="A2" s="97" t="s">
        <v>1</v>
      </c>
      <c r="B2" s="97" t="s">
        <v>81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72911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1311</v>
      </c>
    </row>
    <row r="11">
      <c r="A11" s="97">
        <v>5.0</v>
      </c>
      <c r="B11" s="97" t="s">
        <v>754</v>
      </c>
      <c r="C11" s="97">
        <v>13110.0</v>
      </c>
    </row>
    <row r="12">
      <c r="A12" s="97" t="s">
        <v>2270</v>
      </c>
      <c r="B12" s="97" t="s">
        <v>275</v>
      </c>
      <c r="C12" s="97">
        <v>7500.0</v>
      </c>
    </row>
    <row r="13">
      <c r="A13" s="97" t="s">
        <v>2244</v>
      </c>
      <c r="B13" s="97" t="s">
        <v>1804</v>
      </c>
      <c r="C13" s="97">
        <v>16250.0</v>
      </c>
    </row>
    <row r="14">
      <c r="A14" s="97" t="s">
        <v>2271</v>
      </c>
      <c r="B14" s="97" t="s">
        <v>1795</v>
      </c>
      <c r="C14" s="97">
        <v>1700.0</v>
      </c>
    </row>
    <row r="15">
      <c r="A15" s="97" t="s">
        <v>2272</v>
      </c>
      <c r="B15" s="97" t="s">
        <v>833</v>
      </c>
      <c r="C15" s="97">
        <v>690.0</v>
      </c>
    </row>
    <row r="16">
      <c r="A16" s="97" t="s">
        <v>2273</v>
      </c>
      <c r="B16" s="97" t="s">
        <v>2274</v>
      </c>
      <c r="C16" s="97">
        <v>1150.0</v>
      </c>
    </row>
    <row r="17">
      <c r="A17" s="97" t="s">
        <v>2275</v>
      </c>
      <c r="B17" s="97" t="s">
        <v>1519</v>
      </c>
      <c r="C17" s="97">
        <v>1600.0</v>
      </c>
    </row>
    <row r="18">
      <c r="A18" s="97" t="s">
        <v>2276</v>
      </c>
      <c r="B18" s="97" t="s">
        <v>2277</v>
      </c>
      <c r="C18" s="97">
        <v>3250.0</v>
      </c>
    </row>
    <row r="19">
      <c r="A19" s="97" t="s">
        <v>2199</v>
      </c>
      <c r="B19" s="97" t="s">
        <v>915</v>
      </c>
      <c r="C19" s="97">
        <v>1100.0</v>
      </c>
    </row>
    <row r="20">
      <c r="A20" s="97" t="s">
        <v>2199</v>
      </c>
      <c r="B20" s="97" t="s">
        <v>1394</v>
      </c>
      <c r="C20" s="97">
        <v>1100.0</v>
      </c>
    </row>
    <row r="21">
      <c r="A21" s="97" t="s">
        <v>2199</v>
      </c>
      <c r="B21" s="97" t="s">
        <v>2278</v>
      </c>
      <c r="C21" s="97">
        <v>1400.0</v>
      </c>
    </row>
    <row r="22">
      <c r="A22" s="97" t="s">
        <v>2199</v>
      </c>
      <c r="B22" s="97" t="s">
        <v>1086</v>
      </c>
      <c r="C22" s="97">
        <v>550.0</v>
      </c>
    </row>
    <row r="23">
      <c r="A23" s="97" t="s">
        <v>2199</v>
      </c>
      <c r="B23" s="97" t="s">
        <v>2279</v>
      </c>
      <c r="C23" s="97">
        <v>900.0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5"/>
  </cols>
  <sheetData>
    <row r="2">
      <c r="A2" s="97" t="s">
        <v>1</v>
      </c>
      <c r="B2" s="97" t="s">
        <v>80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74398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C11*0.1</f>
        <v>2858</v>
      </c>
    </row>
    <row r="11">
      <c r="A11" s="97">
        <v>5.0</v>
      </c>
      <c r="B11" s="97" t="s">
        <v>754</v>
      </c>
      <c r="C11" s="97">
        <v>28580.0</v>
      </c>
    </row>
    <row r="12">
      <c r="A12" s="97" t="s">
        <v>2280</v>
      </c>
      <c r="B12" s="97" t="s">
        <v>1795</v>
      </c>
      <c r="C12" s="97">
        <v>1700.0</v>
      </c>
    </row>
    <row r="13">
      <c r="A13" s="97" t="s">
        <v>2281</v>
      </c>
      <c r="B13" s="97" t="s">
        <v>779</v>
      </c>
      <c r="C13" s="97">
        <v>580.0</v>
      </c>
    </row>
    <row r="14">
      <c r="A14" s="97" t="s">
        <v>2282</v>
      </c>
      <c r="B14" s="97" t="s">
        <v>833</v>
      </c>
      <c r="C14" s="97">
        <v>690.0</v>
      </c>
    </row>
    <row r="15">
      <c r="A15" s="97" t="s">
        <v>2283</v>
      </c>
      <c r="B15" s="97" t="s">
        <v>781</v>
      </c>
      <c r="C15" s="97">
        <v>990.0</v>
      </c>
    </row>
    <row r="16">
      <c r="A16" s="97" t="s">
        <v>2231</v>
      </c>
      <c r="B16" s="97" t="s">
        <v>896</v>
      </c>
      <c r="C16" s="97">
        <v>5300.0</v>
      </c>
    </row>
    <row r="17">
      <c r="A17" s="97" t="s">
        <v>2284</v>
      </c>
      <c r="B17" s="97" t="s">
        <v>854</v>
      </c>
      <c r="C17" s="97">
        <v>12400.0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78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2995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45</v>
      </c>
    </row>
    <row r="11">
      <c r="A11" s="97">
        <v>5.0</v>
      </c>
      <c r="B11" s="97" t="s">
        <v>754</v>
      </c>
      <c r="C11" s="97">
        <v>450.0</v>
      </c>
    </row>
    <row r="12">
      <c r="A12" s="97" t="s">
        <v>2285</v>
      </c>
      <c r="B12" s="97" t="s">
        <v>1795</v>
      </c>
      <c r="C12" s="97">
        <v>1700.0</v>
      </c>
    </row>
    <row r="13">
      <c r="A13" s="97" t="s">
        <v>2262</v>
      </c>
      <c r="B13" s="97" t="s">
        <v>2263</v>
      </c>
      <c r="C13" s="97">
        <v>800.0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4.5"/>
  </cols>
  <sheetData>
    <row r="2">
      <c r="A2" s="97" t="s">
        <v>1</v>
      </c>
      <c r="B2" s="97" t="s">
        <v>76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SUM(C7:C49)</f>
        <v>19520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320</v>
      </c>
    </row>
    <row r="11">
      <c r="A11" s="97">
        <v>5.0</v>
      </c>
      <c r="B11" s="97" t="s">
        <v>754</v>
      </c>
      <c r="C11" s="97">
        <v>3200.0</v>
      </c>
    </row>
    <row r="12">
      <c r="A12" s="97" t="s">
        <v>2286</v>
      </c>
      <c r="B12" s="97" t="s">
        <v>1795</v>
      </c>
      <c r="C12" s="97">
        <v>1700.0</v>
      </c>
    </row>
    <row r="13">
      <c r="A13" s="97" t="s">
        <v>2287</v>
      </c>
      <c r="B13" s="97" t="s">
        <v>2288</v>
      </c>
      <c r="C13" s="97">
        <v>900.0</v>
      </c>
    </row>
    <row r="14">
      <c r="A14" s="97" t="s">
        <v>2289</v>
      </c>
      <c r="B14" s="97" t="s">
        <v>2290</v>
      </c>
      <c r="C14" s="97">
        <v>2100.0</v>
      </c>
    </row>
    <row r="15">
      <c r="A15" s="97" t="s">
        <v>2291</v>
      </c>
      <c r="B15" s="97" t="s">
        <v>2292</v>
      </c>
      <c r="C15" s="97">
        <v>5500.0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8.13"/>
  </cols>
  <sheetData>
    <row r="2">
      <c r="A2" s="97" t="s">
        <v>1</v>
      </c>
      <c r="B2" s="97" t="s">
        <v>74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27214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1414</v>
      </c>
    </row>
    <row r="11">
      <c r="A11" s="97">
        <v>5.0</v>
      </c>
      <c r="B11" s="97" t="s">
        <v>754</v>
      </c>
      <c r="C11" s="97">
        <v>14140.0</v>
      </c>
    </row>
    <row r="12">
      <c r="A12" s="97" t="s">
        <v>2293</v>
      </c>
      <c r="B12" s="97" t="s">
        <v>781</v>
      </c>
      <c r="C12" s="97">
        <v>1080.0</v>
      </c>
    </row>
    <row r="13">
      <c r="A13" s="97" t="s">
        <v>2294</v>
      </c>
      <c r="B13" s="97" t="s">
        <v>779</v>
      </c>
      <c r="C13" s="97">
        <v>580.0</v>
      </c>
    </row>
    <row r="14">
      <c r="A14" s="97" t="s">
        <v>2295</v>
      </c>
      <c r="B14" s="97" t="s">
        <v>1795</v>
      </c>
      <c r="C14" s="97">
        <v>1700.0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2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0.0"/>
  </cols>
  <sheetData>
    <row r="2">
      <c r="A2" s="97" t="s">
        <v>1</v>
      </c>
      <c r="B2" s="97" t="s">
        <v>73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37070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97" t="s">
        <v>754</v>
      </c>
      <c r="C11" s="97">
        <f>17550+800</f>
        <v>18350</v>
      </c>
    </row>
    <row r="12">
      <c r="A12" s="97" t="s">
        <v>2296</v>
      </c>
      <c r="B12" s="97" t="s">
        <v>896</v>
      </c>
      <c r="C12" s="97">
        <v>1800.0</v>
      </c>
    </row>
    <row r="13">
      <c r="A13" s="97" t="s">
        <v>2180</v>
      </c>
      <c r="B13" s="97" t="s">
        <v>2181</v>
      </c>
      <c r="C13" s="97">
        <v>1300.0</v>
      </c>
    </row>
    <row r="14">
      <c r="A14" s="97" t="s">
        <v>2297</v>
      </c>
      <c r="B14" s="97" t="s">
        <v>833</v>
      </c>
      <c r="C14" s="97">
        <v>690.0</v>
      </c>
    </row>
    <row r="15">
      <c r="A15" s="97" t="s">
        <v>2298</v>
      </c>
      <c r="B15" s="97" t="s">
        <v>779</v>
      </c>
      <c r="C15" s="97">
        <v>580.0</v>
      </c>
    </row>
    <row r="16">
      <c r="A16" s="97" t="s">
        <v>2299</v>
      </c>
      <c r="B16" s="97" t="s">
        <v>1795</v>
      </c>
      <c r="C16" s="97">
        <v>1700.0</v>
      </c>
    </row>
    <row r="17">
      <c r="A17" s="97" t="s">
        <v>2300</v>
      </c>
      <c r="B17" s="97" t="s">
        <v>781</v>
      </c>
      <c r="C17" s="97">
        <v>2160.0</v>
      </c>
    </row>
    <row r="18">
      <c r="A18" s="97" t="s">
        <v>2301</v>
      </c>
      <c r="B18" s="97" t="s">
        <v>833</v>
      </c>
      <c r="C18" s="97">
        <v>690.0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1">
      <c r="D1" s="97" t="s">
        <v>838</v>
      </c>
    </row>
    <row r="2">
      <c r="A2" s="97" t="s">
        <v>1</v>
      </c>
      <c r="B2" s="97" t="s">
        <v>668</v>
      </c>
    </row>
    <row r="3">
      <c r="A3" s="97" t="s">
        <v>746</v>
      </c>
      <c r="B3" s="97" t="s">
        <v>713</v>
      </c>
    </row>
    <row r="4">
      <c r="A4" s="97" t="s">
        <v>747</v>
      </c>
      <c r="B4" s="98">
        <f>SUM(C7:C50)</f>
        <v>9265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4275.0</v>
      </c>
    </row>
    <row r="12">
      <c r="A12" s="97" t="s">
        <v>839</v>
      </c>
      <c r="B12" s="97" t="s">
        <v>779</v>
      </c>
      <c r="C12" s="97">
        <v>640.0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3.88"/>
  </cols>
  <sheetData>
    <row r="2">
      <c r="A2" s="97" t="s">
        <v>1</v>
      </c>
      <c r="B2" s="97" t="s">
        <v>71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70350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3500.0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v>35750.0</v>
      </c>
    </row>
    <row r="12">
      <c r="A12" s="97" t="s">
        <v>2296</v>
      </c>
      <c r="B12" s="97" t="s">
        <v>896</v>
      </c>
      <c r="C12" s="97">
        <v>2800.0</v>
      </c>
    </row>
    <row r="13">
      <c r="A13" s="97" t="s">
        <v>2302</v>
      </c>
      <c r="B13" s="97" t="s">
        <v>2303</v>
      </c>
      <c r="C13" s="97">
        <v>1400.0</v>
      </c>
    </row>
    <row r="14">
      <c r="A14" s="97" t="s">
        <v>2231</v>
      </c>
      <c r="B14" s="97" t="s">
        <v>896</v>
      </c>
      <c r="C14" s="97">
        <v>6300.0</v>
      </c>
    </row>
    <row r="15">
      <c r="A15" s="97" t="s">
        <v>2304</v>
      </c>
      <c r="B15" s="97" t="s">
        <v>1795</v>
      </c>
      <c r="C15" s="97">
        <v>1700.0</v>
      </c>
    </row>
    <row r="16">
      <c r="A16" s="97" t="s">
        <v>2305</v>
      </c>
      <c r="B16" s="97" t="s">
        <v>779</v>
      </c>
      <c r="C16" s="97">
        <v>580.0</v>
      </c>
    </row>
    <row r="17">
      <c r="A17" s="97" t="s">
        <v>2306</v>
      </c>
      <c r="B17" s="97" t="s">
        <v>781</v>
      </c>
      <c r="C17" s="97">
        <v>5330.0</v>
      </c>
    </row>
    <row r="18">
      <c r="A18" s="97" t="s">
        <v>2307</v>
      </c>
      <c r="B18" s="97" t="s">
        <v>833</v>
      </c>
      <c r="C18" s="97">
        <v>690.0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7.0"/>
  </cols>
  <sheetData>
    <row r="2">
      <c r="A2" s="97" t="s">
        <v>1</v>
      </c>
      <c r="B2" s="97" t="s">
        <v>68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67092.35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21672.35</v>
      </c>
    </row>
    <row r="12">
      <c r="A12" s="97" t="s">
        <v>2308</v>
      </c>
      <c r="B12" s="97" t="s">
        <v>781</v>
      </c>
      <c r="C12" s="97">
        <v>6320.0</v>
      </c>
    </row>
    <row r="13">
      <c r="A13" s="97" t="s">
        <v>2309</v>
      </c>
      <c r="B13" s="97" t="s">
        <v>2310</v>
      </c>
      <c r="C13" s="97">
        <v>5000.0</v>
      </c>
    </row>
    <row r="14">
      <c r="A14" s="97" t="s">
        <v>2311</v>
      </c>
      <c r="B14" s="97" t="s">
        <v>854</v>
      </c>
      <c r="C14" s="97">
        <v>11500.0</v>
      </c>
    </row>
    <row r="15">
      <c r="A15" s="97" t="s">
        <v>2125</v>
      </c>
      <c r="B15" s="97" t="s">
        <v>1039</v>
      </c>
      <c r="C15" s="97">
        <v>1300.0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6.0"/>
  </cols>
  <sheetData>
    <row r="2">
      <c r="A2" s="97" t="s">
        <v>1</v>
      </c>
      <c r="B2" s="97" t="s">
        <v>65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40395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3155</v>
      </c>
    </row>
    <row r="11">
      <c r="A11" s="97">
        <v>5.0</v>
      </c>
      <c r="B11" s="97" t="s">
        <v>754</v>
      </c>
      <c r="C11" s="97">
        <v>31550.0</v>
      </c>
    </row>
    <row r="12">
      <c r="A12" s="97" t="s">
        <v>2312</v>
      </c>
      <c r="B12" s="97" t="s">
        <v>833</v>
      </c>
      <c r="C12" s="97">
        <v>690.0</v>
      </c>
    </row>
    <row r="13">
      <c r="A13" s="97" t="s">
        <v>2313</v>
      </c>
      <c r="B13" s="97" t="s">
        <v>854</v>
      </c>
      <c r="C13" s="97">
        <v>5000.0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88"/>
  </cols>
  <sheetData>
    <row r="2">
      <c r="A2" s="97" t="s">
        <v>1</v>
      </c>
      <c r="B2" s="97" t="s">
        <v>63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9640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f>C11*0.1</f>
        <v>140</v>
      </c>
    </row>
    <row r="11">
      <c r="A11" s="97">
        <v>5.0</v>
      </c>
      <c r="B11" s="97" t="s">
        <v>754</v>
      </c>
      <c r="C11" s="97">
        <v>1400.0</v>
      </c>
    </row>
    <row r="12">
      <c r="A12" s="97" t="s">
        <v>2314</v>
      </c>
      <c r="B12" s="97" t="s">
        <v>2315</v>
      </c>
      <c r="C12" s="97">
        <v>1300.0</v>
      </c>
    </row>
    <row r="13">
      <c r="A13" s="97" t="s">
        <v>2233</v>
      </c>
      <c r="B13" s="97" t="s">
        <v>2018</v>
      </c>
      <c r="C13" s="97">
        <v>1000.0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75"/>
  </cols>
  <sheetData>
    <row r="2">
      <c r="A2" s="97" t="s">
        <v>1</v>
      </c>
      <c r="B2" s="97" t="s">
        <v>60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90556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66756.0</v>
      </c>
    </row>
    <row r="12">
      <c r="A12" s="97" t="s">
        <v>2316</v>
      </c>
      <c r="B12" s="97" t="s">
        <v>2317</v>
      </c>
      <c r="C12" s="97">
        <v>2500.0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4.13"/>
  </cols>
  <sheetData>
    <row r="2">
      <c r="A2" s="97" t="s">
        <v>1</v>
      </c>
      <c r="B2" s="97" t="s">
        <v>58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51203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49543.0</v>
      </c>
    </row>
    <row r="12">
      <c r="A12" s="97" t="s">
        <v>2318</v>
      </c>
      <c r="B12" s="97" t="s">
        <v>781</v>
      </c>
      <c r="C12" s="97">
        <v>1080.0</v>
      </c>
    </row>
    <row r="13">
      <c r="A13" s="97" t="s">
        <v>2319</v>
      </c>
      <c r="B13" s="97" t="s">
        <v>779</v>
      </c>
      <c r="C13" s="97">
        <v>580.0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3.0"/>
  </cols>
  <sheetData>
    <row r="2">
      <c r="A2" s="97" t="s">
        <v>1</v>
      </c>
      <c r="B2" s="97" t="s">
        <v>56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46374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f>1234</f>
        <v>1234</v>
      </c>
    </row>
    <row r="11">
      <c r="A11" s="97">
        <v>5.0</v>
      </c>
      <c r="B11" s="97" t="s">
        <v>754</v>
      </c>
      <c r="C11" s="97">
        <v>12340.0</v>
      </c>
    </row>
    <row r="12">
      <c r="A12" s="97" t="s">
        <v>2320</v>
      </c>
      <c r="B12" s="97" t="s">
        <v>896</v>
      </c>
      <c r="C12" s="97">
        <v>11500.0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3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54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46525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102">
        <f>43915+350</f>
        <v>44265</v>
      </c>
    </row>
    <row r="12">
      <c r="A12" s="97" t="s">
        <v>2321</v>
      </c>
      <c r="B12" s="97" t="s">
        <v>781</v>
      </c>
      <c r="C12" s="97">
        <v>990.0</v>
      </c>
    </row>
    <row r="13">
      <c r="A13" s="97" t="s">
        <v>2322</v>
      </c>
      <c r="B13" s="97" t="s">
        <v>833</v>
      </c>
      <c r="C13" s="97">
        <v>690.0</v>
      </c>
    </row>
    <row r="14">
      <c r="A14" s="97" t="s">
        <v>2323</v>
      </c>
      <c r="B14" s="97" t="s">
        <v>779</v>
      </c>
      <c r="C14" s="97">
        <v>580.0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75"/>
  </cols>
  <sheetData>
    <row r="2">
      <c r="A2" s="97" t="s">
        <v>1</v>
      </c>
      <c r="B2" s="97" t="s">
        <v>53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75464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102">
        <f>62454+1020</f>
        <v>63474</v>
      </c>
    </row>
    <row r="12">
      <c r="A12" s="97" t="s">
        <v>2324</v>
      </c>
      <c r="B12" s="97" t="s">
        <v>781</v>
      </c>
      <c r="C12" s="97">
        <v>4320.0</v>
      </c>
    </row>
    <row r="13">
      <c r="A13" s="97" t="s">
        <v>2325</v>
      </c>
      <c r="B13" s="97" t="s">
        <v>833</v>
      </c>
      <c r="C13" s="97">
        <v>690.0</v>
      </c>
    </row>
    <row r="14">
      <c r="A14" s="97" t="s">
        <v>2326</v>
      </c>
      <c r="B14" s="97" t="s">
        <v>779</v>
      </c>
      <c r="C14" s="97">
        <v>580.0</v>
      </c>
    </row>
    <row r="15">
      <c r="A15" s="97" t="s">
        <v>2327</v>
      </c>
      <c r="B15" s="97" t="s">
        <v>854</v>
      </c>
      <c r="C15" s="97">
        <v>900.0</v>
      </c>
    </row>
    <row r="16">
      <c r="A16" s="97" t="s">
        <v>2328</v>
      </c>
      <c r="B16" s="97" t="s">
        <v>275</v>
      </c>
      <c r="C16" s="97">
        <v>5500.0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3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52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99068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16000.0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65028.0</v>
      </c>
    </row>
    <row r="12">
      <c r="A12" s="97" t="s">
        <v>2329</v>
      </c>
      <c r="B12" s="97" t="s">
        <v>781</v>
      </c>
      <c r="C12" s="97">
        <v>3420.0</v>
      </c>
    </row>
    <row r="13">
      <c r="A13" s="97" t="s">
        <v>2330</v>
      </c>
      <c r="B13" s="97" t="s">
        <v>833</v>
      </c>
      <c r="C13" s="97">
        <v>690.0</v>
      </c>
    </row>
    <row r="14">
      <c r="A14" s="97" t="s">
        <v>2331</v>
      </c>
      <c r="B14" s="97" t="s">
        <v>779</v>
      </c>
      <c r="C14" s="97">
        <v>580.0</v>
      </c>
    </row>
    <row r="15">
      <c r="A15" s="97" t="s">
        <v>2332</v>
      </c>
      <c r="B15" s="97" t="s">
        <v>854</v>
      </c>
      <c r="C15" s="97">
        <v>6400.0</v>
      </c>
    </row>
    <row r="16">
      <c r="A16" s="97" t="s">
        <v>2188</v>
      </c>
      <c r="B16" s="97" t="s">
        <v>898</v>
      </c>
      <c r="C16" s="97">
        <v>650.0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666</v>
      </c>
    </row>
    <row r="3">
      <c r="A3" s="97" t="s">
        <v>746</v>
      </c>
      <c r="B3" s="97" t="s">
        <v>840</v>
      </c>
    </row>
    <row r="4">
      <c r="A4" s="97" t="s">
        <v>747</v>
      </c>
      <c r="B4" s="98">
        <f>SUM(C7:C50)</f>
        <v>60040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14490-800+5020</f>
        <v>18710</v>
      </c>
    </row>
    <row r="12">
      <c r="A12" s="97" t="s">
        <v>809</v>
      </c>
      <c r="B12" s="97" t="s">
        <v>810</v>
      </c>
      <c r="C12" s="97">
        <v>14900.0</v>
      </c>
    </row>
    <row r="13">
      <c r="A13" s="97" t="s">
        <v>841</v>
      </c>
      <c r="B13" s="97" t="s">
        <v>842</v>
      </c>
      <c r="C13" s="97">
        <v>250.0</v>
      </c>
    </row>
    <row r="14">
      <c r="A14" s="97" t="s">
        <v>843</v>
      </c>
      <c r="B14" s="97" t="s">
        <v>844</v>
      </c>
      <c r="C14" s="97">
        <v>640.0</v>
      </c>
    </row>
    <row r="15">
      <c r="A15" s="97" t="s">
        <v>845</v>
      </c>
      <c r="B15" s="97" t="s">
        <v>846</v>
      </c>
      <c r="C15" s="97">
        <v>990.0</v>
      </c>
    </row>
    <row r="16">
      <c r="A16" s="97" t="s">
        <v>847</v>
      </c>
      <c r="B16" s="97" t="s">
        <v>765</v>
      </c>
      <c r="C16" s="97">
        <v>1700.0</v>
      </c>
    </row>
    <row r="21">
      <c r="F21" s="97" t="s">
        <v>848</v>
      </c>
    </row>
    <row r="31">
      <c r="D31" s="97" t="s">
        <v>849</v>
      </c>
      <c r="E31" s="97">
        <v>1500.0</v>
      </c>
    </row>
    <row r="32">
      <c r="D32" s="97" t="s">
        <v>850</v>
      </c>
      <c r="E32" s="97">
        <v>640.0</v>
      </c>
    </row>
    <row r="33">
      <c r="D33" s="97" t="s">
        <v>851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4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3" width="14.38"/>
  </cols>
  <sheetData>
    <row r="2">
      <c r="A2" s="97" t="s">
        <v>1</v>
      </c>
      <c r="B2" s="97" t="s">
        <v>50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77323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102">
        <f>73513+1550</f>
        <v>75063</v>
      </c>
    </row>
    <row r="12">
      <c r="A12" s="97" t="s">
        <v>2333</v>
      </c>
      <c r="B12" s="97" t="s">
        <v>781</v>
      </c>
      <c r="C12" s="97">
        <v>990.0</v>
      </c>
    </row>
    <row r="13">
      <c r="A13" s="97" t="s">
        <v>2334</v>
      </c>
      <c r="B13" s="97" t="s">
        <v>833</v>
      </c>
      <c r="C13" s="97">
        <v>690.0</v>
      </c>
    </row>
    <row r="14">
      <c r="A14" s="97" t="s">
        <v>2335</v>
      </c>
      <c r="B14" s="97" t="s">
        <v>779</v>
      </c>
      <c r="C14" s="97">
        <v>580.0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4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88"/>
  </cols>
  <sheetData>
    <row r="2">
      <c r="A2" s="97" t="s">
        <v>1</v>
      </c>
      <c r="B2" s="97" t="s">
        <v>48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21810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14650.0</v>
      </c>
    </row>
    <row r="12">
      <c r="A12" s="97" t="s">
        <v>2336</v>
      </c>
      <c r="B12" s="97" t="s">
        <v>781</v>
      </c>
      <c r="C12" s="97">
        <v>1080.0</v>
      </c>
    </row>
    <row r="13">
      <c r="A13" s="97" t="s">
        <v>2337</v>
      </c>
      <c r="B13" s="97" t="s">
        <v>779</v>
      </c>
      <c r="C13" s="97">
        <v>580.0</v>
      </c>
    </row>
    <row r="14">
      <c r="A14" s="97" t="s">
        <v>2338</v>
      </c>
      <c r="B14" s="97" t="s">
        <v>854</v>
      </c>
      <c r="C14" s="97">
        <v>5500.0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4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6.5"/>
  </cols>
  <sheetData>
    <row r="2">
      <c r="A2" s="97" t="s">
        <v>1</v>
      </c>
      <c r="B2" s="97" t="s">
        <v>46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128207.25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118537.25</v>
      </c>
    </row>
    <row r="12">
      <c r="A12" s="97" t="s">
        <v>2339</v>
      </c>
      <c r="B12" s="97" t="s">
        <v>833</v>
      </c>
      <c r="C12" s="97">
        <v>690.0</v>
      </c>
    </row>
    <row r="13">
      <c r="A13" s="97" t="s">
        <v>2340</v>
      </c>
      <c r="B13" s="97" t="s">
        <v>779</v>
      </c>
      <c r="C13" s="97">
        <v>580.0</v>
      </c>
    </row>
    <row r="14">
      <c r="A14" s="97" t="s">
        <v>2341</v>
      </c>
      <c r="B14" s="97" t="s">
        <v>854</v>
      </c>
      <c r="C14" s="97">
        <v>8400.0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4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88"/>
  </cols>
  <sheetData>
    <row r="2">
      <c r="A2" s="97" t="s">
        <v>1</v>
      </c>
      <c r="B2" s="97" t="s">
        <v>44</v>
      </c>
    </row>
    <row r="3">
      <c r="A3" s="97" t="s">
        <v>746</v>
      </c>
      <c r="B3" s="97" t="s">
        <v>200</v>
      </c>
      <c r="D3" s="97" t="s">
        <v>2342</v>
      </c>
    </row>
    <row r="4">
      <c r="A4" s="97" t="s">
        <v>747</v>
      </c>
      <c r="B4" s="98">
        <f>SUM(C7:C50)</f>
        <v>95688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12000.0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60358.0</v>
      </c>
    </row>
    <row r="12">
      <c r="A12" s="97" t="s">
        <v>2343</v>
      </c>
      <c r="B12" s="97" t="s">
        <v>779</v>
      </c>
      <c r="C12" s="97">
        <v>580.0</v>
      </c>
    </row>
    <row r="13">
      <c r="A13" s="97" t="s">
        <v>2344</v>
      </c>
      <c r="B13" s="97" t="s">
        <v>854</v>
      </c>
      <c r="C13" s="97">
        <v>6400.0</v>
      </c>
    </row>
    <row r="14">
      <c r="A14" s="97" t="s">
        <v>2345</v>
      </c>
      <c r="B14" s="97" t="s">
        <v>2346</v>
      </c>
      <c r="C14" s="97">
        <v>5000.0</v>
      </c>
    </row>
    <row r="15">
      <c r="A15" s="97" t="s">
        <v>2347</v>
      </c>
      <c r="B15" s="97" t="s">
        <v>781</v>
      </c>
      <c r="C15" s="97">
        <v>9050.0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4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8.88"/>
  </cols>
  <sheetData>
    <row r="2">
      <c r="A2" s="97" t="s">
        <v>1</v>
      </c>
      <c r="B2" s="97" t="s">
        <v>42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92340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75270.0</v>
      </c>
    </row>
    <row r="12">
      <c r="A12" s="97" t="s">
        <v>2348</v>
      </c>
      <c r="B12" s="97" t="s">
        <v>781</v>
      </c>
      <c r="C12" s="97">
        <v>990.0</v>
      </c>
    </row>
    <row r="13">
      <c r="A13" s="97" t="s">
        <v>2349</v>
      </c>
      <c r="B13" s="97" t="s">
        <v>779</v>
      </c>
      <c r="C13" s="97">
        <v>580.0</v>
      </c>
    </row>
    <row r="14">
      <c r="A14" s="97" t="s">
        <v>2350</v>
      </c>
      <c r="B14" s="97" t="s">
        <v>854</v>
      </c>
      <c r="C14" s="97">
        <v>15500.0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4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4.88"/>
  </cols>
  <sheetData>
    <row r="2">
      <c r="A2" s="97" t="s">
        <v>1</v>
      </c>
      <c r="B2" s="97" t="s">
        <v>39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71225.9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63375.9</v>
      </c>
    </row>
    <row r="12">
      <c r="A12" s="97" t="s">
        <v>2351</v>
      </c>
      <c r="B12" s="97" t="s">
        <v>833</v>
      </c>
      <c r="C12" s="97">
        <v>690.0</v>
      </c>
    </row>
    <row r="13">
      <c r="A13" s="97" t="s">
        <v>2352</v>
      </c>
      <c r="B13" s="97" t="s">
        <v>779</v>
      </c>
      <c r="C13" s="97">
        <v>580.0</v>
      </c>
    </row>
    <row r="14">
      <c r="A14" s="97" t="s">
        <v>2353</v>
      </c>
      <c r="B14" s="97" t="s">
        <v>781</v>
      </c>
      <c r="C14" s="97">
        <v>1080.0</v>
      </c>
    </row>
    <row r="15">
      <c r="A15" s="97" t="s">
        <v>2354</v>
      </c>
      <c r="B15" s="97" t="s">
        <v>854</v>
      </c>
      <c r="C15" s="97">
        <v>5500.0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4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5.75"/>
  </cols>
  <sheetData>
    <row r="2">
      <c r="A2" s="97" t="s">
        <v>1</v>
      </c>
      <c r="B2" s="97" t="s">
        <v>37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92337.5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79787.5</v>
      </c>
    </row>
    <row r="12">
      <c r="A12" s="97" t="s">
        <v>2355</v>
      </c>
      <c r="B12" s="97" t="s">
        <v>833</v>
      </c>
      <c r="C12" s="97">
        <v>690.0</v>
      </c>
    </row>
    <row r="13">
      <c r="A13" s="97" t="s">
        <v>2356</v>
      </c>
      <c r="B13" s="97" t="s">
        <v>779</v>
      </c>
      <c r="C13" s="97">
        <v>580.0</v>
      </c>
    </row>
    <row r="14">
      <c r="A14" s="97" t="s">
        <v>2357</v>
      </c>
      <c r="B14" s="97" t="s">
        <v>781</v>
      </c>
      <c r="C14" s="97">
        <v>1080.0</v>
      </c>
    </row>
    <row r="15">
      <c r="A15" s="97" t="s">
        <v>2358</v>
      </c>
      <c r="B15" s="97" t="s">
        <v>2359</v>
      </c>
      <c r="C15" s="97">
        <v>300.0</v>
      </c>
    </row>
    <row r="16">
      <c r="A16" s="97" t="s">
        <v>2360</v>
      </c>
      <c r="B16" s="97" t="s">
        <v>854</v>
      </c>
      <c r="C16" s="97">
        <v>5400.0</v>
      </c>
    </row>
    <row r="17">
      <c r="A17" s="97" t="s">
        <v>2199</v>
      </c>
      <c r="B17" s="97" t="s">
        <v>1126</v>
      </c>
      <c r="C17" s="97">
        <v>4500.0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34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3.63"/>
  </cols>
  <sheetData>
    <row r="2">
      <c r="A2" s="97" t="s">
        <v>1</v>
      </c>
      <c r="B2" s="97" t="s">
        <v>35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37750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97" t="s">
        <v>754</v>
      </c>
      <c r="C11" s="97">
        <v>34780.0</v>
      </c>
    </row>
    <row r="12">
      <c r="A12" s="97" t="s">
        <v>2361</v>
      </c>
      <c r="B12" s="97" t="s">
        <v>833</v>
      </c>
      <c r="C12" s="97">
        <v>690.0</v>
      </c>
    </row>
    <row r="13">
      <c r="A13" s="97" t="s">
        <v>2362</v>
      </c>
      <c r="B13" s="97" t="s">
        <v>779</v>
      </c>
      <c r="C13" s="97">
        <v>580.0</v>
      </c>
    </row>
    <row r="14">
      <c r="A14" s="97" t="s">
        <v>2363</v>
      </c>
      <c r="B14" s="97" t="s">
        <v>1795</v>
      </c>
      <c r="C14" s="97">
        <v>1700.0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4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6.63"/>
  </cols>
  <sheetData>
    <row r="2">
      <c r="A2" s="97" t="s">
        <v>1</v>
      </c>
      <c r="B2" s="97" t="s">
        <v>34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56755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4500.0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97" t="s">
        <v>754</v>
      </c>
      <c r="C11" s="97">
        <v>23535.0</v>
      </c>
    </row>
    <row r="12">
      <c r="A12" s="97" t="s">
        <v>2364</v>
      </c>
      <c r="B12" s="97" t="s">
        <v>833</v>
      </c>
      <c r="C12" s="97">
        <v>690.0</v>
      </c>
    </row>
    <row r="13">
      <c r="A13" s="97" t="s">
        <v>2365</v>
      </c>
      <c r="B13" s="97" t="s">
        <v>779</v>
      </c>
      <c r="C13" s="97">
        <v>580.0</v>
      </c>
    </row>
    <row r="14">
      <c r="A14" s="97" t="s">
        <v>2366</v>
      </c>
      <c r="B14" s="97" t="s">
        <v>854</v>
      </c>
      <c r="C14" s="97">
        <v>14900.0</v>
      </c>
    </row>
    <row r="15">
      <c r="A15" s="97" t="s">
        <v>2367</v>
      </c>
      <c r="B15" s="97" t="s">
        <v>2368</v>
      </c>
      <c r="C15" s="97">
        <v>2500.0</v>
      </c>
    </row>
    <row r="16">
      <c r="A16" s="97" t="s">
        <v>2188</v>
      </c>
      <c r="B16" s="97" t="s">
        <v>898</v>
      </c>
      <c r="C16" s="97">
        <v>750.0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4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4.38"/>
  </cols>
  <sheetData>
    <row r="2">
      <c r="A2" s="97" t="s">
        <v>1</v>
      </c>
      <c r="B2" s="97" t="s">
        <v>33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18305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505</v>
      </c>
    </row>
    <row r="11">
      <c r="A11" s="97">
        <v>5.0</v>
      </c>
      <c r="B11" s="97" t="s">
        <v>754</v>
      </c>
      <c r="C11" s="97">
        <v>5050.0</v>
      </c>
    </row>
    <row r="12">
      <c r="A12" s="97" t="s">
        <v>2369</v>
      </c>
      <c r="B12" s="97" t="s">
        <v>833</v>
      </c>
      <c r="C12" s="97">
        <v>690.0</v>
      </c>
    </row>
    <row r="13">
      <c r="A13" s="97" t="s">
        <v>2370</v>
      </c>
      <c r="B13" s="97" t="s">
        <v>781</v>
      </c>
      <c r="C13" s="97">
        <v>1980.0</v>
      </c>
    </row>
    <row r="14">
      <c r="A14" s="97" t="s">
        <v>2371</v>
      </c>
      <c r="B14" s="97" t="s">
        <v>779</v>
      </c>
      <c r="C14" s="97">
        <v>580.0</v>
      </c>
    </row>
    <row r="15">
      <c r="A15" s="97" t="s">
        <v>2372</v>
      </c>
      <c r="B15" s="97" t="s">
        <v>2373</v>
      </c>
      <c r="C15" s="97">
        <v>4200.0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663</v>
      </c>
    </row>
    <row r="3">
      <c r="A3" s="97" t="s">
        <v>746</v>
      </c>
      <c r="B3" s="97" t="s">
        <v>713</v>
      </c>
    </row>
    <row r="4">
      <c r="A4" s="97" t="s">
        <v>747</v>
      </c>
      <c r="B4" s="98">
        <f>SUM(C7:C50)</f>
        <v>41040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4340.0</v>
      </c>
    </row>
    <row r="12">
      <c r="A12" s="97">
        <v>6.0</v>
      </c>
      <c r="B12" s="97" t="s">
        <v>852</v>
      </c>
      <c r="C12" s="97">
        <v>1550.0</v>
      </c>
    </row>
    <row r="13">
      <c r="A13" s="97" t="s">
        <v>853</v>
      </c>
      <c r="B13" s="97" t="s">
        <v>275</v>
      </c>
      <c r="C13" s="97">
        <v>4000.0</v>
      </c>
    </row>
    <row r="14">
      <c r="A14" s="97">
        <v>8.0</v>
      </c>
      <c r="B14" s="97" t="s">
        <v>854</v>
      </c>
      <c r="C14" s="97">
        <v>21600.0</v>
      </c>
    </row>
    <row r="15">
      <c r="A15" s="97" t="s">
        <v>855</v>
      </c>
      <c r="B15" s="97" t="s">
        <v>765</v>
      </c>
      <c r="C15" s="97">
        <v>1700.0</v>
      </c>
    </row>
    <row r="16">
      <c r="A16" s="97">
        <v>10.0</v>
      </c>
    </row>
    <row r="19">
      <c r="D19" s="97" t="s">
        <v>856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5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31</v>
      </c>
    </row>
    <row r="3">
      <c r="A3" s="97" t="s">
        <v>746</v>
      </c>
      <c r="B3" s="108">
        <v>45719.0</v>
      </c>
    </row>
    <row r="4">
      <c r="A4" s="97" t="s">
        <v>747</v>
      </c>
      <c r="B4" s="98">
        <f>SUM(C7:C50)</f>
        <v>118934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0.0</v>
      </c>
    </row>
    <row r="8">
      <c r="A8" s="97">
        <v>2.0</v>
      </c>
      <c r="B8" s="97" t="s">
        <v>751</v>
      </c>
      <c r="C8" s="99">
        <v>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</f>
        <v>0</v>
      </c>
    </row>
    <row r="11">
      <c r="A11" s="97">
        <v>5.0</v>
      </c>
      <c r="B11" s="97" t="s">
        <v>754</v>
      </c>
      <c r="C11" s="97">
        <v>99384.0</v>
      </c>
    </row>
    <row r="12">
      <c r="A12" s="97" t="s">
        <v>2374</v>
      </c>
      <c r="B12" s="97" t="s">
        <v>1519</v>
      </c>
      <c r="C12" s="97">
        <v>300.0</v>
      </c>
    </row>
    <row r="13">
      <c r="A13" s="97" t="s">
        <v>2375</v>
      </c>
      <c r="B13" s="97" t="s">
        <v>779</v>
      </c>
      <c r="C13" s="97">
        <v>580.0</v>
      </c>
    </row>
    <row r="14">
      <c r="A14" s="97" t="s">
        <v>2335</v>
      </c>
      <c r="B14" s="97" t="s">
        <v>833</v>
      </c>
      <c r="C14" s="97">
        <v>690.0</v>
      </c>
    </row>
    <row r="15">
      <c r="A15" s="97" t="s">
        <v>2376</v>
      </c>
      <c r="B15" s="97" t="s">
        <v>781</v>
      </c>
      <c r="C15" s="97">
        <v>1080.0</v>
      </c>
    </row>
    <row r="16">
      <c r="A16" s="97" t="s">
        <v>2262</v>
      </c>
      <c r="B16" s="97" t="s">
        <v>811</v>
      </c>
      <c r="C16" s="97">
        <v>1000.0</v>
      </c>
    </row>
    <row r="17">
      <c r="A17" s="97" t="s">
        <v>2377</v>
      </c>
      <c r="B17" s="97" t="s">
        <v>854</v>
      </c>
      <c r="C17" s="97">
        <v>15150.0</v>
      </c>
    </row>
    <row r="18">
      <c r="A18" s="97" t="s">
        <v>2125</v>
      </c>
      <c r="B18" s="97" t="s">
        <v>969</v>
      </c>
      <c r="C18" s="97">
        <v>300.0</v>
      </c>
    </row>
    <row r="19">
      <c r="A19" s="97" t="s">
        <v>2378</v>
      </c>
      <c r="B19" s="97" t="s">
        <v>1519</v>
      </c>
      <c r="C19" s="97">
        <v>450.0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5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8.13"/>
  </cols>
  <sheetData>
    <row r="2">
      <c r="A2" s="97" t="s">
        <v>1</v>
      </c>
      <c r="B2" s="97" t="s">
        <v>29</v>
      </c>
    </row>
    <row r="3">
      <c r="A3" s="97" t="s">
        <v>746</v>
      </c>
      <c r="B3" s="108">
        <v>45660.0</v>
      </c>
    </row>
    <row r="4">
      <c r="A4" s="97" t="s">
        <v>747</v>
      </c>
      <c r="B4" s="98">
        <f>SUM(C7:C50)</f>
        <v>82300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12000.0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5000.0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97" t="s">
        <v>754</v>
      </c>
      <c r="C11" s="97">
        <f>26340+960</f>
        <v>27300</v>
      </c>
    </row>
    <row r="12">
      <c r="A12" s="97" t="s">
        <v>2379</v>
      </c>
      <c r="B12" s="97" t="s">
        <v>896</v>
      </c>
      <c r="C12" s="97">
        <v>2600.0</v>
      </c>
    </row>
    <row r="13">
      <c r="A13" s="97" t="s">
        <v>2380</v>
      </c>
      <c r="B13" s="97" t="s">
        <v>1795</v>
      </c>
      <c r="C13" s="97">
        <v>1700.0</v>
      </c>
    </row>
    <row r="14">
      <c r="A14" s="97" t="s">
        <v>2253</v>
      </c>
      <c r="B14" s="97" t="s">
        <v>827</v>
      </c>
      <c r="C14" s="97">
        <v>1000.0</v>
      </c>
    </row>
    <row r="15">
      <c r="A15" s="97" t="s">
        <v>2231</v>
      </c>
      <c r="B15" s="97" t="s">
        <v>1804</v>
      </c>
      <c r="C15" s="97">
        <v>15900.0</v>
      </c>
    </row>
    <row r="16">
      <c r="A16" s="97" t="s">
        <v>2267</v>
      </c>
      <c r="B16" s="97" t="s">
        <v>1519</v>
      </c>
      <c r="C16" s="97">
        <v>3800.0</v>
      </c>
    </row>
    <row r="17">
      <c r="A17" s="97" t="s">
        <v>2381</v>
      </c>
      <c r="B17" s="97" t="s">
        <v>854</v>
      </c>
      <c r="C17" s="97">
        <v>11400.0</v>
      </c>
    </row>
    <row r="18">
      <c r="A18" s="97" t="s">
        <v>2199</v>
      </c>
      <c r="B18" s="97" t="s">
        <v>2382</v>
      </c>
      <c r="C18" s="97">
        <v>300.0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5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3.63"/>
  </cols>
  <sheetData>
    <row r="2">
      <c r="A2" s="97" t="s">
        <v>1</v>
      </c>
      <c r="B2" s="97" t="s">
        <v>25</v>
      </c>
    </row>
    <row r="3">
      <c r="A3" s="97" t="s">
        <v>746</v>
      </c>
      <c r="B3" s="108">
        <v>45660.0</v>
      </c>
    </row>
    <row r="4">
      <c r="A4" s="97" t="s">
        <v>747</v>
      </c>
      <c r="B4" s="98">
        <f>SUM(C7:C50)</f>
        <v>53010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11000.0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97" t="s">
        <v>754</v>
      </c>
      <c r="C11" s="97">
        <f>23020+690</f>
        <v>23710</v>
      </c>
    </row>
    <row r="12">
      <c r="A12" s="97" t="s">
        <v>2383</v>
      </c>
      <c r="B12" s="97" t="s">
        <v>275</v>
      </c>
      <c r="C12" s="97">
        <v>7500.0</v>
      </c>
    </row>
    <row r="13">
      <c r="A13" s="97" t="s">
        <v>2253</v>
      </c>
      <c r="B13" s="97" t="s">
        <v>827</v>
      </c>
      <c r="C13" s="97">
        <v>1000.0</v>
      </c>
    </row>
    <row r="14">
      <c r="A14" s="97" t="s">
        <v>2262</v>
      </c>
      <c r="B14" s="97" t="s">
        <v>969</v>
      </c>
      <c r="C14" s="97">
        <v>800.0</v>
      </c>
    </row>
    <row r="15">
      <c r="A15" s="97" t="s">
        <v>2199</v>
      </c>
      <c r="B15" s="97" t="s">
        <v>2384</v>
      </c>
      <c r="C15" s="97">
        <v>350.0</v>
      </c>
    </row>
    <row r="16">
      <c r="A16" s="97" t="s">
        <v>2199</v>
      </c>
      <c r="B16" s="97" t="s">
        <v>1048</v>
      </c>
      <c r="C16" s="97">
        <v>350.0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5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23</v>
      </c>
    </row>
    <row r="3">
      <c r="A3" s="97" t="s">
        <v>746</v>
      </c>
    </row>
    <row r="4">
      <c r="A4" s="97" t="s">
        <v>747</v>
      </c>
      <c r="B4" s="98">
        <f>SUM(C7:C50)</f>
        <v>4352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232</v>
      </c>
    </row>
    <row r="11">
      <c r="A11" s="97">
        <v>5.0</v>
      </c>
      <c r="B11" s="97" t="s">
        <v>754</v>
      </c>
      <c r="C11" s="97">
        <v>2320.0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5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2">
      <c r="A2" s="97" t="s">
        <v>1</v>
      </c>
      <c r="B2" s="97" t="s">
        <v>21</v>
      </c>
    </row>
    <row r="3">
      <c r="A3" s="97" t="s">
        <v>746</v>
      </c>
      <c r="B3" s="108">
        <v>45660.0</v>
      </c>
    </row>
    <row r="4">
      <c r="A4" s="97" t="s">
        <v>747</v>
      </c>
      <c r="B4" s="98">
        <f>SUM(C7:C50)</f>
        <v>14905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300.0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855</v>
      </c>
    </row>
    <row r="11">
      <c r="A11" s="97">
        <v>5.0</v>
      </c>
      <c r="B11" s="97" t="s">
        <v>754</v>
      </c>
      <c r="C11" s="97">
        <v>8550.0</v>
      </c>
    </row>
    <row r="12">
      <c r="A12" s="97" t="s">
        <v>2385</v>
      </c>
      <c r="B12" s="97" t="s">
        <v>1795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5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15</v>
      </c>
    </row>
    <row r="3">
      <c r="A3" s="97" t="s">
        <v>746</v>
      </c>
      <c r="B3" s="97" t="s">
        <v>17</v>
      </c>
    </row>
    <row r="4">
      <c r="A4" s="97" t="s">
        <v>747</v>
      </c>
      <c r="B4" s="98">
        <f>SUM(C7:C50)</f>
        <v>7870</v>
      </c>
    </row>
    <row r="5">
      <c r="F5" s="97" t="s">
        <v>2386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f>2820+700</f>
        <v>3520</v>
      </c>
      <c r="D11" s="97" t="s">
        <v>2387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661</v>
      </c>
    </row>
    <row r="3">
      <c r="A3" s="97" t="s">
        <v>746</v>
      </c>
      <c r="B3" s="97" t="s">
        <v>791</v>
      </c>
    </row>
    <row r="4">
      <c r="A4" s="97" t="s">
        <v>747</v>
      </c>
      <c r="B4" s="98">
        <f>SUM(C7:C50)</f>
        <v>18414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1374</v>
      </c>
    </row>
    <row r="11">
      <c r="A11" s="97">
        <v>5.0</v>
      </c>
      <c r="B11" s="100" t="s">
        <v>754</v>
      </c>
      <c r="C11" s="100">
        <v>13740.0</v>
      </c>
    </row>
    <row r="12">
      <c r="A12" s="97" t="s">
        <v>857</v>
      </c>
      <c r="B12" s="97" t="s">
        <v>275</v>
      </c>
      <c r="C12" s="97">
        <v>2000.0</v>
      </c>
    </row>
    <row r="13">
      <c r="A13" s="97" t="s">
        <v>858</v>
      </c>
      <c r="B13" s="97" t="s">
        <v>859</v>
      </c>
      <c r="C13" s="97">
        <v>1300.0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0">
      <c r="D20" s="97" t="s">
        <v>860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659</v>
      </c>
    </row>
    <row r="3">
      <c r="A3" s="97" t="s">
        <v>746</v>
      </c>
      <c r="B3" s="97" t="s">
        <v>840</v>
      </c>
    </row>
    <row r="4">
      <c r="A4" s="97" t="s">
        <v>747</v>
      </c>
      <c r="B4" s="98">
        <f>SUM(C7:C50)</f>
        <v>77084</v>
      </c>
    </row>
    <row r="5">
      <c r="J5" s="97" t="s">
        <v>861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4594</v>
      </c>
    </row>
    <row r="11">
      <c r="A11" s="97">
        <v>5.0</v>
      </c>
      <c r="B11" s="100" t="s">
        <v>754</v>
      </c>
      <c r="C11" s="100">
        <f>20020-1200+12570+700+13850</f>
        <v>45940</v>
      </c>
    </row>
    <row r="12">
      <c r="A12" s="97" t="s">
        <v>799</v>
      </c>
      <c r="B12" s="97" t="s">
        <v>862</v>
      </c>
      <c r="C12" s="97">
        <v>700.0</v>
      </c>
    </row>
    <row r="13">
      <c r="A13" s="97" t="s">
        <v>799</v>
      </c>
      <c r="B13" s="97" t="s">
        <v>275</v>
      </c>
      <c r="C13" s="97">
        <v>7500.0</v>
      </c>
    </row>
    <row r="14">
      <c r="A14" s="97" t="s">
        <v>809</v>
      </c>
      <c r="B14" s="97" t="s">
        <v>863</v>
      </c>
      <c r="C14" s="97">
        <v>15400.0</v>
      </c>
    </row>
    <row r="15">
      <c r="A15" s="97" t="s">
        <v>864</v>
      </c>
      <c r="B15" s="97" t="s">
        <v>865</v>
      </c>
      <c r="C15" s="97">
        <v>2950.0</v>
      </c>
    </row>
    <row r="16">
      <c r="A16" s="97">
        <v>10.0</v>
      </c>
    </row>
    <row r="17">
      <c r="J17" s="97" t="s">
        <v>866</v>
      </c>
    </row>
    <row r="18">
      <c r="F18" s="97" t="s">
        <v>867</v>
      </c>
    </row>
    <row r="29">
      <c r="F29" s="97" t="s">
        <v>868</v>
      </c>
    </row>
    <row r="32">
      <c r="H32" s="97" t="s">
        <v>869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657</v>
      </c>
    </row>
    <row r="3">
      <c r="A3" s="97" t="s">
        <v>746</v>
      </c>
      <c r="B3" s="97" t="s">
        <v>870</v>
      </c>
    </row>
    <row r="4">
      <c r="A4" s="97" t="s">
        <v>747</v>
      </c>
      <c r="B4" s="98">
        <f>SUM(C7:C50)</f>
        <v>44300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v>22910.0</v>
      </c>
    </row>
    <row r="12">
      <c r="A12" s="97" t="s">
        <v>871</v>
      </c>
      <c r="B12" s="97" t="s">
        <v>779</v>
      </c>
      <c r="C12" s="97">
        <v>640.0</v>
      </c>
    </row>
    <row r="13">
      <c r="A13" s="97" t="s">
        <v>872</v>
      </c>
      <c r="B13" s="97" t="s">
        <v>873</v>
      </c>
      <c r="C13" s="97">
        <v>850.0</v>
      </c>
    </row>
    <row r="14">
      <c r="A14" s="97" t="s">
        <v>874</v>
      </c>
      <c r="B14" s="97" t="s">
        <v>833</v>
      </c>
      <c r="C14" s="97">
        <v>550.0</v>
      </c>
    </row>
    <row r="15">
      <c r="A15" s="97" t="s">
        <v>875</v>
      </c>
      <c r="B15" s="97" t="s">
        <v>876</v>
      </c>
      <c r="C15" s="97">
        <v>4800.0</v>
      </c>
    </row>
    <row r="16">
      <c r="A16" s="97" t="s">
        <v>877</v>
      </c>
      <c r="B16" s="97" t="s">
        <v>765</v>
      </c>
      <c r="C16" s="97">
        <v>1700.0</v>
      </c>
    </row>
    <row r="19">
      <c r="F19" s="97" t="s">
        <v>878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654</v>
      </c>
    </row>
    <row r="3">
      <c r="A3" s="97" t="s">
        <v>746</v>
      </c>
      <c r="B3" s="97" t="s">
        <v>643</v>
      </c>
    </row>
    <row r="4">
      <c r="A4" s="97" t="s">
        <v>747</v>
      </c>
      <c r="B4" s="98">
        <f>SUM(C7:C50)</f>
        <v>25260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15910.0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5">
      <c r="D25" s="97" t="s">
        <v>879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737</v>
      </c>
    </row>
    <row r="3">
      <c r="A3" s="97" t="s">
        <v>746</v>
      </c>
    </row>
    <row r="4">
      <c r="A4" s="97" t="s">
        <v>747</v>
      </c>
      <c r="B4" s="98">
        <f>SUM(C7:C50)</f>
        <v>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651</v>
      </c>
    </row>
    <row r="3">
      <c r="A3" s="97" t="s">
        <v>746</v>
      </c>
      <c r="B3" s="97" t="s">
        <v>880</v>
      </c>
    </row>
    <row r="4">
      <c r="A4" s="97" t="s">
        <v>747</v>
      </c>
      <c r="B4" s="98">
        <f>SUM(C7:C50)</f>
        <v>96987</v>
      </c>
    </row>
    <row r="5">
      <c r="J5" s="97" t="s">
        <v>881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f>23075+20622-1800+9000</f>
        <v>50897</v>
      </c>
    </row>
    <row r="12">
      <c r="A12" s="97" t="s">
        <v>882</v>
      </c>
      <c r="B12" s="97" t="s">
        <v>275</v>
      </c>
      <c r="C12" s="97">
        <v>6500.0</v>
      </c>
    </row>
    <row r="13">
      <c r="A13" s="97">
        <v>7.0</v>
      </c>
      <c r="B13" s="97" t="s">
        <v>854</v>
      </c>
      <c r="C13" s="97">
        <v>15800.0</v>
      </c>
    </row>
    <row r="14">
      <c r="A14" s="97" t="s">
        <v>883</v>
      </c>
      <c r="B14" s="97" t="s">
        <v>884</v>
      </c>
      <c r="C14" s="97">
        <v>550.0</v>
      </c>
    </row>
    <row r="15">
      <c r="A15" s="97" t="s">
        <v>885</v>
      </c>
      <c r="B15" s="97" t="s">
        <v>844</v>
      </c>
      <c r="C15" s="97">
        <v>640.0</v>
      </c>
    </row>
    <row r="16">
      <c r="A16" s="97" t="s">
        <v>886</v>
      </c>
      <c r="B16" s="97" t="s">
        <v>846</v>
      </c>
      <c r="C16" s="97">
        <v>2250.0</v>
      </c>
    </row>
    <row r="29">
      <c r="F29" s="97" t="s">
        <v>887</v>
      </c>
    </row>
    <row r="38">
      <c r="H38" s="97" t="s">
        <v>888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648</v>
      </c>
    </row>
    <row r="3">
      <c r="A3" s="97" t="s">
        <v>746</v>
      </c>
      <c r="B3" s="97" t="s">
        <v>643</v>
      </c>
    </row>
    <row r="4">
      <c r="A4" s="97" t="s">
        <v>747</v>
      </c>
      <c r="B4" s="98">
        <f>SUM(C7:C50)</f>
        <v>30789.5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2644.5</v>
      </c>
    </row>
    <row r="11">
      <c r="A11" s="97">
        <v>5.0</v>
      </c>
      <c r="B11" s="100" t="s">
        <v>754</v>
      </c>
      <c r="C11" s="100">
        <f>21245+5200</f>
        <v>26445</v>
      </c>
      <c r="H11" s="97" t="s">
        <v>889</v>
      </c>
    </row>
    <row r="12">
      <c r="A12" s="97" t="s">
        <v>890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4">
      <c r="F24" s="97" t="s">
        <v>891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645</v>
      </c>
    </row>
    <row r="3">
      <c r="A3" s="97" t="s">
        <v>746</v>
      </c>
      <c r="B3" s="97" t="s">
        <v>643</v>
      </c>
    </row>
    <row r="4">
      <c r="A4" s="97" t="s">
        <v>747</v>
      </c>
      <c r="B4" s="98">
        <f>SUM(C7:C50)</f>
        <v>17090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12240.0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1">
      <c r="D21" s="97" t="s">
        <v>892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641</v>
      </c>
    </row>
    <row r="3">
      <c r="A3" s="97" t="s">
        <v>746</v>
      </c>
      <c r="B3" s="97" t="s">
        <v>880</v>
      </c>
    </row>
    <row r="4">
      <c r="A4" s="97" t="s">
        <v>747</v>
      </c>
      <c r="B4" s="98">
        <f>SUM(C7:C50)</f>
        <v>40590</v>
      </c>
      <c r="F4" s="97" t="s">
        <v>893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21090+350</f>
        <v>21440</v>
      </c>
    </row>
    <row r="12">
      <c r="A12" s="97" t="s">
        <v>894</v>
      </c>
      <c r="B12" s="97" t="s">
        <v>765</v>
      </c>
      <c r="C12" s="97">
        <v>1700.0</v>
      </c>
    </row>
    <row r="13">
      <c r="A13" s="97" t="s">
        <v>895</v>
      </c>
      <c r="B13" s="97" t="s">
        <v>896</v>
      </c>
      <c r="C13" s="97">
        <v>5700.0</v>
      </c>
    </row>
    <row r="14">
      <c r="A14" s="97" t="s">
        <v>897</v>
      </c>
      <c r="B14" s="97" t="s">
        <v>898</v>
      </c>
      <c r="C14" s="97">
        <v>400.0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639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13990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7000.0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2440.0</v>
      </c>
    </row>
    <row r="12">
      <c r="A12" s="97" t="s">
        <v>899</v>
      </c>
      <c r="B12" s="97" t="s">
        <v>765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636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38240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8190.0</v>
      </c>
    </row>
    <row r="12">
      <c r="A12" s="97" t="s">
        <v>900</v>
      </c>
      <c r="B12" s="97" t="s">
        <v>765</v>
      </c>
      <c r="C12" s="97">
        <v>1700.0</v>
      </c>
    </row>
    <row r="13">
      <c r="A13" s="97" t="s">
        <v>901</v>
      </c>
      <c r="B13" s="97" t="s">
        <v>275</v>
      </c>
      <c r="C13" s="97">
        <v>6000.0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5">
      <c r="D25" s="97" t="s">
        <v>902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632</v>
      </c>
    </row>
    <row r="3">
      <c r="A3" s="97" t="s">
        <v>746</v>
      </c>
      <c r="B3" s="97" t="s">
        <v>647</v>
      </c>
    </row>
    <row r="4">
      <c r="A4" s="97" t="s">
        <v>747</v>
      </c>
      <c r="B4" s="98">
        <f>SUM(C7:C50)</f>
        <v>2970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 t="s">
        <v>903</v>
      </c>
      <c r="B12" s="97" t="s">
        <v>833</v>
      </c>
      <c r="C12" s="97">
        <v>550.0</v>
      </c>
    </row>
    <row r="13">
      <c r="A13" s="97" t="s">
        <v>904</v>
      </c>
      <c r="B13" s="97" t="s">
        <v>779</v>
      </c>
      <c r="C13" s="97">
        <v>580.0</v>
      </c>
    </row>
    <row r="14">
      <c r="A14" s="97" t="s">
        <v>905</v>
      </c>
      <c r="B14" s="97" t="s">
        <v>846</v>
      </c>
      <c r="C14" s="97">
        <v>990.0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629</v>
      </c>
    </row>
    <row r="3">
      <c r="A3" s="97" t="s">
        <v>746</v>
      </c>
      <c r="B3" s="97" t="s">
        <v>665</v>
      </c>
    </row>
    <row r="4">
      <c r="A4" s="97" t="s">
        <v>747</v>
      </c>
      <c r="B4" s="98">
        <f>SUM(C7:C50)</f>
        <v>28600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5000.0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14250.0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  <c r="D16" s="97" t="s">
        <v>906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625</v>
      </c>
    </row>
    <row r="3">
      <c r="A3" s="97" t="s">
        <v>746</v>
      </c>
      <c r="B3" s="97" t="s">
        <v>880</v>
      </c>
    </row>
    <row r="4">
      <c r="A4" s="97" t="s">
        <v>747</v>
      </c>
      <c r="B4" s="98">
        <f>SUM(C7:C50)</f>
        <v>28360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f>3940+5050-750</f>
        <v>8240</v>
      </c>
    </row>
    <row r="12">
      <c r="A12" s="97" t="s">
        <v>907</v>
      </c>
      <c r="B12" s="97" t="s">
        <v>908</v>
      </c>
      <c r="C12" s="97">
        <v>7500.0</v>
      </c>
    </row>
    <row r="13">
      <c r="A13" s="97" t="s">
        <v>909</v>
      </c>
      <c r="B13" s="97" t="s">
        <v>910</v>
      </c>
      <c r="C13" s="97">
        <v>1700.0</v>
      </c>
      <c r="D13" s="97" t="s">
        <v>911</v>
      </c>
    </row>
    <row r="14">
      <c r="A14" s="97" t="s">
        <v>912</v>
      </c>
      <c r="B14" s="97" t="s">
        <v>913</v>
      </c>
      <c r="C14" s="97">
        <v>820.0</v>
      </c>
    </row>
    <row r="15">
      <c r="A15" s="97" t="s">
        <v>914</v>
      </c>
      <c r="B15" s="97" t="s">
        <v>915</v>
      </c>
      <c r="C15" s="97">
        <v>750.0</v>
      </c>
    </row>
    <row r="16">
      <c r="A16" s="97">
        <v>10.0</v>
      </c>
    </row>
    <row r="27">
      <c r="F27" s="97" t="s">
        <v>916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623</v>
      </c>
    </row>
    <row r="3">
      <c r="A3" s="97" t="s">
        <v>746</v>
      </c>
      <c r="B3" s="97" t="s">
        <v>672</v>
      </c>
    </row>
    <row r="4">
      <c r="A4" s="97" t="s">
        <v>747</v>
      </c>
      <c r="B4" s="98">
        <f>SUM(C7:C50)</f>
        <v>87225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17000.0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36960+2225</f>
        <v>39185</v>
      </c>
    </row>
    <row r="12">
      <c r="A12" s="97" t="s">
        <v>917</v>
      </c>
      <c r="B12" s="97" t="s">
        <v>918</v>
      </c>
      <c r="C12" s="97">
        <v>17100.0</v>
      </c>
    </row>
    <row r="13">
      <c r="A13" s="97" t="s">
        <v>919</v>
      </c>
      <c r="B13" s="97" t="s">
        <v>920</v>
      </c>
      <c r="C13" s="97">
        <v>1300.0</v>
      </c>
    </row>
    <row r="14">
      <c r="A14" s="97" t="s">
        <v>919</v>
      </c>
      <c r="B14" s="97" t="s">
        <v>921</v>
      </c>
      <c r="C14" s="97">
        <v>1400.0</v>
      </c>
    </row>
    <row r="15">
      <c r="A15" s="97" t="s">
        <v>922</v>
      </c>
      <c r="B15" s="97" t="s">
        <v>910</v>
      </c>
      <c r="C15" s="97">
        <v>1700.0</v>
      </c>
      <c r="F15" s="97" t="s">
        <v>923</v>
      </c>
    </row>
    <row r="16">
      <c r="A16" s="97" t="s">
        <v>924</v>
      </c>
      <c r="B16" s="97" t="s">
        <v>779</v>
      </c>
      <c r="C16" s="97">
        <v>640.0</v>
      </c>
    </row>
    <row r="17">
      <c r="A17" s="97" t="s">
        <v>925</v>
      </c>
      <c r="B17" s="97" t="s">
        <v>833</v>
      </c>
      <c r="C17" s="97">
        <v>550.0</v>
      </c>
    </row>
    <row r="36">
      <c r="D36" s="97" t="s">
        <v>926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734</v>
      </c>
    </row>
    <row r="3">
      <c r="A3" s="97" t="s">
        <v>746</v>
      </c>
      <c r="B3" s="97" t="s">
        <v>755</v>
      </c>
    </row>
    <row r="4">
      <c r="A4" s="97" t="s">
        <v>747</v>
      </c>
      <c r="B4" s="98">
        <f>SUM(C7:C50)</f>
        <v>19391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1581</v>
      </c>
    </row>
    <row r="11">
      <c r="A11" s="97">
        <v>5.0</v>
      </c>
      <c r="B11" s="100" t="s">
        <v>754</v>
      </c>
      <c r="C11" s="100">
        <v>15810.0</v>
      </c>
    </row>
    <row r="12">
      <c r="A12" s="97">
        <v>6.0</v>
      </c>
      <c r="B12" s="97" t="s">
        <v>756</v>
      </c>
      <c r="C12" s="97">
        <v>2000.0</v>
      </c>
    </row>
    <row r="13">
      <c r="A13" s="97">
        <v>7.0</v>
      </c>
      <c r="D13" s="97" t="s">
        <v>757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620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90765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3500.0</v>
      </c>
    </row>
    <row r="10">
      <c r="A10" s="97">
        <v>4.0</v>
      </c>
      <c r="B10" s="97" t="s">
        <v>753</v>
      </c>
      <c r="C10" s="99">
        <v>0.0</v>
      </c>
    </row>
    <row r="11">
      <c r="A11" s="97">
        <v>5.0</v>
      </c>
      <c r="B11" s="100" t="s">
        <v>754</v>
      </c>
      <c r="C11" s="100">
        <f>16070+1600</f>
        <v>17670</v>
      </c>
    </row>
    <row r="12">
      <c r="A12" s="97">
        <v>6.0</v>
      </c>
      <c r="B12" s="97" t="s">
        <v>927</v>
      </c>
      <c r="C12" s="97">
        <v>62265.0</v>
      </c>
      <c r="H12" s="97" t="s">
        <v>928</v>
      </c>
    </row>
    <row r="13">
      <c r="A13" s="97" t="s">
        <v>929</v>
      </c>
      <c r="B13" s="97" t="s">
        <v>779</v>
      </c>
      <c r="C13" s="97">
        <v>580.0</v>
      </c>
    </row>
    <row r="14">
      <c r="A14" s="97" t="s">
        <v>930</v>
      </c>
      <c r="B14" s="97" t="s">
        <v>781</v>
      </c>
      <c r="C14" s="97">
        <v>2350.0</v>
      </c>
    </row>
    <row r="15">
      <c r="A15" s="97" t="s">
        <v>931</v>
      </c>
      <c r="B15" s="97" t="s">
        <v>833</v>
      </c>
      <c r="C15" s="97">
        <v>550.0</v>
      </c>
    </row>
    <row r="16">
      <c r="A16" s="97">
        <v>10.0</v>
      </c>
    </row>
    <row r="19">
      <c r="H19" s="97" t="s">
        <v>932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617</v>
      </c>
    </row>
    <row r="3">
      <c r="A3" s="97" t="s">
        <v>746</v>
      </c>
      <c r="B3" s="97" t="s">
        <v>638</v>
      </c>
    </row>
    <row r="4">
      <c r="A4" s="97" t="s">
        <v>747</v>
      </c>
      <c r="B4" s="98">
        <f>SUM(C7:C50)</f>
        <v>42860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11890.0</v>
      </c>
    </row>
    <row r="12">
      <c r="A12" s="97" t="s">
        <v>933</v>
      </c>
      <c r="B12" s="97" t="s">
        <v>779</v>
      </c>
      <c r="C12" s="97">
        <v>580.0</v>
      </c>
    </row>
    <row r="13">
      <c r="A13" s="97" t="s">
        <v>934</v>
      </c>
      <c r="B13" s="97" t="s">
        <v>781</v>
      </c>
      <c r="C13" s="97">
        <v>990.0</v>
      </c>
    </row>
    <row r="14">
      <c r="A14" s="97" t="s">
        <v>935</v>
      </c>
      <c r="B14" s="97" t="s">
        <v>833</v>
      </c>
      <c r="C14" s="97">
        <v>550.0</v>
      </c>
    </row>
    <row r="15">
      <c r="A15" s="97">
        <v>9.0</v>
      </c>
      <c r="B15" s="97" t="s">
        <v>936</v>
      </c>
      <c r="C15" s="97">
        <v>3500.0</v>
      </c>
      <c r="D15" s="97" t="s">
        <v>937</v>
      </c>
    </row>
    <row r="16">
      <c r="A16" s="97">
        <v>10.0</v>
      </c>
      <c r="B16" s="97" t="s">
        <v>938</v>
      </c>
      <c r="C16" s="97">
        <v>3500.0</v>
      </c>
    </row>
    <row r="17">
      <c r="B17" s="97" t="s">
        <v>939</v>
      </c>
      <c r="C17" s="97">
        <v>5000.0</v>
      </c>
    </row>
    <row r="18">
      <c r="B18" s="97" t="s">
        <v>940</v>
      </c>
      <c r="C18" s="97">
        <v>6500.0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615</v>
      </c>
    </row>
    <row r="3">
      <c r="A3" s="97" t="s">
        <v>746</v>
      </c>
      <c r="B3" s="97" t="s">
        <v>656</v>
      </c>
    </row>
    <row r="4">
      <c r="A4" s="97" t="s">
        <v>747</v>
      </c>
      <c r="B4" s="98">
        <f>SUM(C7:C50)</f>
        <v>37140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13000.0</v>
      </c>
    </row>
    <row r="8">
      <c r="A8" s="97">
        <v>2.0</v>
      </c>
      <c r="B8" s="97" t="s">
        <v>751</v>
      </c>
      <c r="C8" s="99">
        <v>350.0</v>
      </c>
      <c r="F8" s="97" t="s">
        <v>941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v>16290.0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612</v>
      </c>
    </row>
    <row r="3">
      <c r="A3" s="97" t="s">
        <v>746</v>
      </c>
      <c r="B3" s="97" t="s">
        <v>870</v>
      </c>
    </row>
    <row r="4">
      <c r="A4" s="97" t="s">
        <v>747</v>
      </c>
      <c r="B4" s="98">
        <f>SUM(C7:C50)</f>
        <v>9990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  <c r="D10" s="97" t="s">
        <v>942</v>
      </c>
    </row>
    <row r="11">
      <c r="A11" s="97">
        <v>5.0</v>
      </c>
      <c r="B11" s="100" t="s">
        <v>754</v>
      </c>
      <c r="C11" s="100">
        <v>3890.0</v>
      </c>
    </row>
    <row r="12">
      <c r="A12" s="97" t="s">
        <v>943</v>
      </c>
      <c r="B12" s="97" t="s">
        <v>830</v>
      </c>
      <c r="C12" s="97">
        <v>1200.0</v>
      </c>
    </row>
    <row r="13">
      <c r="A13" s="97" t="s">
        <v>944</v>
      </c>
      <c r="B13" s="97" t="s">
        <v>833</v>
      </c>
      <c r="C13" s="97">
        <v>550.0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610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63550</v>
      </c>
      <c r="F4" s="97" t="s">
        <v>945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12000.0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33120+500</f>
        <v>33620</v>
      </c>
    </row>
    <row r="12">
      <c r="A12" s="97" t="s">
        <v>946</v>
      </c>
      <c r="B12" s="97" t="s">
        <v>275</v>
      </c>
      <c r="C12" s="97">
        <v>7500.0</v>
      </c>
    </row>
    <row r="13">
      <c r="A13" s="97" t="s">
        <v>947</v>
      </c>
      <c r="B13" s="97" t="s">
        <v>779</v>
      </c>
      <c r="C13" s="97">
        <v>580.0</v>
      </c>
    </row>
    <row r="14">
      <c r="A14" s="97" t="s">
        <v>919</v>
      </c>
      <c r="B14" s="97" t="s">
        <v>948</v>
      </c>
      <c r="C14" s="97">
        <v>1000.0</v>
      </c>
    </row>
    <row r="15">
      <c r="A15" s="97">
        <v>9.0</v>
      </c>
    </row>
    <row r="16">
      <c r="A16" s="97">
        <v>10.0</v>
      </c>
    </row>
    <row r="62">
      <c r="D62" s="97" t="s">
        <v>949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608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23852</v>
      </c>
    </row>
    <row r="5">
      <c r="F5" s="97" t="s">
        <v>950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1382</v>
      </c>
    </row>
    <row r="11">
      <c r="A11" s="97">
        <v>5.0</v>
      </c>
      <c r="B11" s="100" t="s">
        <v>754</v>
      </c>
      <c r="C11" s="100">
        <f>10820+3000</f>
        <v>13820</v>
      </c>
    </row>
    <row r="12">
      <c r="A12" s="97" t="s">
        <v>951</v>
      </c>
      <c r="B12" s="97" t="s">
        <v>793</v>
      </c>
      <c r="C12" s="97">
        <v>450.0</v>
      </c>
    </row>
    <row r="13">
      <c r="A13" s="97" t="s">
        <v>952</v>
      </c>
      <c r="B13" s="97" t="s">
        <v>910</v>
      </c>
      <c r="C13" s="97">
        <v>1700.0</v>
      </c>
    </row>
    <row r="14">
      <c r="A14" s="97" t="s">
        <v>953</v>
      </c>
      <c r="B14" s="97" t="s">
        <v>954</v>
      </c>
      <c r="C14" s="97">
        <v>6500.0</v>
      </c>
    </row>
    <row r="15">
      <c r="A15" s="97">
        <v>9.0</v>
      </c>
    </row>
    <row r="16">
      <c r="A16" s="97">
        <v>10.0</v>
      </c>
    </row>
    <row r="31">
      <c r="D31" s="97" t="s">
        <v>955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606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38699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2159</v>
      </c>
      <c r="F10" s="97" t="s">
        <v>956</v>
      </c>
    </row>
    <row r="11">
      <c r="A11" s="97">
        <v>5.0</v>
      </c>
      <c r="B11" s="100" t="s">
        <v>754</v>
      </c>
      <c r="C11" s="100">
        <f>18740+2850</f>
        <v>21590</v>
      </c>
    </row>
    <row r="12">
      <c r="A12" s="97" t="s">
        <v>957</v>
      </c>
      <c r="B12" s="97" t="s">
        <v>958</v>
      </c>
      <c r="C12" s="97">
        <v>5750.0</v>
      </c>
    </row>
    <row r="13">
      <c r="A13" s="97" t="s">
        <v>959</v>
      </c>
      <c r="B13" s="97" t="s">
        <v>275</v>
      </c>
      <c r="C13" s="97">
        <v>7500.0</v>
      </c>
    </row>
    <row r="14">
      <c r="A14" s="97" t="s">
        <v>960</v>
      </c>
      <c r="B14" s="97" t="s">
        <v>910</v>
      </c>
      <c r="C14" s="97">
        <v>1700.0</v>
      </c>
    </row>
    <row r="15">
      <c r="A15" s="97">
        <v>9.0</v>
      </c>
    </row>
    <row r="16">
      <c r="A16" s="97">
        <v>10.0</v>
      </c>
    </row>
    <row r="31">
      <c r="D31" s="97" t="s">
        <v>961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603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36650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7160.0</v>
      </c>
    </row>
    <row r="12">
      <c r="A12" s="97">
        <v>6.0</v>
      </c>
      <c r="B12" s="97" t="s">
        <v>927</v>
      </c>
      <c r="C12" s="97">
        <v>9510.0</v>
      </c>
    </row>
    <row r="13">
      <c r="A13" s="97" t="s">
        <v>962</v>
      </c>
      <c r="B13" s="97" t="s">
        <v>779</v>
      </c>
      <c r="C13" s="97">
        <v>580.0</v>
      </c>
    </row>
    <row r="14">
      <c r="A14" s="97" t="s">
        <v>963</v>
      </c>
      <c r="B14" s="97" t="s">
        <v>846</v>
      </c>
      <c r="C14" s="97">
        <v>3250.0</v>
      </c>
    </row>
    <row r="15">
      <c r="A15" s="97" t="s">
        <v>964</v>
      </c>
      <c r="B15" s="97" t="s">
        <v>965</v>
      </c>
      <c r="C15" s="97">
        <v>400.0</v>
      </c>
    </row>
    <row r="16">
      <c r="A16" s="97" t="s">
        <v>966</v>
      </c>
      <c r="B16" s="97" t="s">
        <v>833</v>
      </c>
      <c r="C16" s="97">
        <v>550.0</v>
      </c>
    </row>
    <row r="17">
      <c r="A17" s="97" t="s">
        <v>967</v>
      </c>
      <c r="B17" s="97" t="s">
        <v>910</v>
      </c>
      <c r="C17" s="97">
        <v>1700.0</v>
      </c>
    </row>
    <row r="18">
      <c r="A18" s="97" t="s">
        <v>968</v>
      </c>
      <c r="B18" s="97" t="s">
        <v>969</v>
      </c>
      <c r="C18" s="102">
        <f>4300/2</f>
        <v>2150</v>
      </c>
    </row>
    <row r="19">
      <c r="F19" s="97" t="s">
        <v>970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600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36520</v>
      </c>
    </row>
    <row r="5">
      <c r="F5" s="97" t="s">
        <v>971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f>13490+15500</f>
        <v>28990</v>
      </c>
    </row>
    <row r="12">
      <c r="A12" s="97" t="s">
        <v>972</v>
      </c>
      <c r="B12" s="97" t="s">
        <v>973</v>
      </c>
      <c r="C12" s="97">
        <v>980.0</v>
      </c>
    </row>
    <row r="13">
      <c r="A13" s="97" t="s">
        <v>974</v>
      </c>
      <c r="B13" s="97" t="s">
        <v>910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8">
      <c r="D28" s="97" t="s">
        <v>975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598</v>
      </c>
    </row>
    <row r="3">
      <c r="A3" s="97" t="s">
        <v>746</v>
      </c>
      <c r="B3" s="97" t="s">
        <v>976</v>
      </c>
    </row>
    <row r="4">
      <c r="A4" s="97" t="s">
        <v>747</v>
      </c>
      <c r="B4" s="98">
        <f>SUM(C7:C50)</f>
        <v>7050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2000.0</v>
      </c>
      <c r="D7" s="97" t="s">
        <v>977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2400.0</v>
      </c>
    </row>
    <row r="12">
      <c r="A12" s="97">
        <v>6.0</v>
      </c>
      <c r="B12" s="97" t="s">
        <v>978</v>
      </c>
      <c r="C12" s="97">
        <v>0.0</v>
      </c>
    </row>
    <row r="13">
      <c r="A13" s="97" t="s">
        <v>979</v>
      </c>
      <c r="B13" s="97" t="s">
        <v>980</v>
      </c>
      <c r="C13" s="97">
        <v>1800.0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731</v>
      </c>
    </row>
    <row r="3">
      <c r="A3" s="97" t="s">
        <v>746</v>
      </c>
    </row>
    <row r="4">
      <c r="A4" s="97" t="s">
        <v>747</v>
      </c>
      <c r="B4" s="98">
        <f>SUM(C7:C50)</f>
        <v>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595</v>
      </c>
    </row>
    <row r="3">
      <c r="A3" s="97" t="s">
        <v>746</v>
      </c>
      <c r="B3" s="97" t="s">
        <v>291</v>
      </c>
    </row>
    <row r="4">
      <c r="A4" s="97" t="s">
        <v>747</v>
      </c>
      <c r="B4" s="98">
        <f>SUM(C7:C50)</f>
        <v>30440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9000.0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12390.0</v>
      </c>
    </row>
    <row r="12">
      <c r="A12" s="97" t="s">
        <v>981</v>
      </c>
      <c r="B12" s="97" t="s">
        <v>982</v>
      </c>
      <c r="C12" s="97">
        <v>1700.0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6">
      <c r="D26" s="97" t="s">
        <v>983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593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53090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4500.0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v>30690.0</v>
      </c>
    </row>
    <row r="12">
      <c r="A12" s="97" t="s">
        <v>984</v>
      </c>
      <c r="B12" s="97" t="s">
        <v>275</v>
      </c>
      <c r="C12" s="97">
        <v>3000.0</v>
      </c>
    </row>
    <row r="13">
      <c r="A13" s="97" t="s">
        <v>985</v>
      </c>
      <c r="B13" s="97" t="s">
        <v>986</v>
      </c>
      <c r="C13" s="97">
        <v>850.0</v>
      </c>
    </row>
    <row r="14">
      <c r="A14" s="97" t="s">
        <v>987</v>
      </c>
      <c r="B14" s="97" t="s">
        <v>910</v>
      </c>
      <c r="C14" s="97">
        <v>1700.0</v>
      </c>
    </row>
    <row r="15">
      <c r="A15" s="97">
        <v>9.0</v>
      </c>
    </row>
    <row r="16">
      <c r="A16" s="97">
        <v>10.0</v>
      </c>
    </row>
    <row r="18">
      <c r="F18" s="97" t="s">
        <v>988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590</v>
      </c>
    </row>
    <row r="3">
      <c r="A3" s="97" t="s">
        <v>746</v>
      </c>
      <c r="B3" s="97" t="s">
        <v>989</v>
      </c>
    </row>
    <row r="4">
      <c r="A4" s="97" t="s">
        <v>747</v>
      </c>
      <c r="B4" s="98">
        <f>SUM(C7:C50)</f>
        <v>42610</v>
      </c>
    </row>
    <row r="5">
      <c r="F5" s="97" t="s">
        <v>990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  <c r="F10" s="97" t="s">
        <v>991</v>
      </c>
    </row>
    <row r="11">
      <c r="A11" s="97">
        <v>5.0</v>
      </c>
      <c r="B11" s="100" t="s">
        <v>754</v>
      </c>
      <c r="C11" s="100">
        <f>10960+300+6300</f>
        <v>17560</v>
      </c>
    </row>
    <row r="12">
      <c r="A12" s="97" t="s">
        <v>992</v>
      </c>
      <c r="B12" s="97" t="s">
        <v>993</v>
      </c>
      <c r="C12" s="97">
        <v>6200.0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1">
      <c r="F21" s="97" t="s">
        <v>994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588</v>
      </c>
    </row>
    <row r="3">
      <c r="A3" s="97" t="s">
        <v>746</v>
      </c>
      <c r="B3" s="97" t="s">
        <v>870</v>
      </c>
    </row>
    <row r="4">
      <c r="A4" s="97" t="s">
        <v>747</v>
      </c>
      <c r="B4" s="98">
        <f>SUM(C7:C50)</f>
        <v>91485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22090+13605+6500</f>
        <v>42195</v>
      </c>
    </row>
    <row r="12">
      <c r="A12" s="97" t="s">
        <v>995</v>
      </c>
      <c r="B12" s="97" t="s">
        <v>275</v>
      </c>
      <c r="C12" s="97">
        <v>5500.0</v>
      </c>
    </row>
    <row r="13">
      <c r="A13" s="97" t="s">
        <v>996</v>
      </c>
      <c r="B13" s="97" t="s">
        <v>986</v>
      </c>
      <c r="C13" s="97">
        <v>5300.0</v>
      </c>
    </row>
    <row r="14">
      <c r="A14" s="97" t="s">
        <v>957</v>
      </c>
      <c r="B14" s="97" t="s">
        <v>958</v>
      </c>
      <c r="C14" s="97">
        <v>5750.0</v>
      </c>
    </row>
    <row r="15">
      <c r="A15" s="97" t="s">
        <v>997</v>
      </c>
      <c r="B15" s="97" t="s">
        <v>910</v>
      </c>
      <c r="C15" s="97">
        <v>1700.0</v>
      </c>
    </row>
    <row r="16">
      <c r="A16" s="97">
        <v>10.0</v>
      </c>
      <c r="B16" s="97" t="s">
        <v>998</v>
      </c>
      <c r="C16" s="97">
        <v>7500.0</v>
      </c>
    </row>
    <row r="17">
      <c r="A17" s="97" t="s">
        <v>999</v>
      </c>
      <c r="B17" s="97" t="s">
        <v>779</v>
      </c>
      <c r="C17" s="97">
        <v>640.0</v>
      </c>
    </row>
    <row r="18">
      <c r="A18" s="97" t="s">
        <v>1000</v>
      </c>
      <c r="B18" s="97" t="s">
        <v>833</v>
      </c>
      <c r="C18" s="97">
        <v>550.0</v>
      </c>
      <c r="F18" s="97" t="s">
        <v>1001</v>
      </c>
    </row>
    <row r="26">
      <c r="G26" s="97" t="s">
        <v>1002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586</v>
      </c>
    </row>
    <row r="3">
      <c r="A3" s="97" t="s">
        <v>746</v>
      </c>
      <c r="B3" s="97" t="s">
        <v>870</v>
      </c>
    </row>
    <row r="4">
      <c r="A4" s="97" t="s">
        <v>747</v>
      </c>
      <c r="B4" s="98">
        <f>SUM(C7:C50)</f>
        <v>84884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18000.0</v>
      </c>
    </row>
    <row r="8">
      <c r="A8" s="97">
        <v>2.0</v>
      </c>
      <c r="B8" s="97" t="s">
        <v>751</v>
      </c>
      <c r="C8" s="99">
        <v>350.0</v>
      </c>
      <c r="I8" s="97" t="s">
        <v>1003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  <c r="G10" s="97" t="s">
        <v>1004</v>
      </c>
    </row>
    <row r="11">
      <c r="A11" s="97">
        <v>5.0</v>
      </c>
      <c r="B11" s="100" t="s">
        <v>754</v>
      </c>
      <c r="C11" s="100">
        <f>43720+5500+2364</f>
        <v>51584</v>
      </c>
    </row>
    <row r="12">
      <c r="A12" s="97" t="s">
        <v>1005</v>
      </c>
      <c r="B12" s="97" t="s">
        <v>275</v>
      </c>
      <c r="C12" s="97">
        <v>2500.0</v>
      </c>
    </row>
    <row r="13">
      <c r="A13" s="97" t="s">
        <v>1006</v>
      </c>
      <c r="B13" s="97" t="s">
        <v>1007</v>
      </c>
      <c r="C13" s="97">
        <v>500.0</v>
      </c>
    </row>
    <row r="14">
      <c r="A14" s="97" t="s">
        <v>919</v>
      </c>
      <c r="B14" s="97" t="s">
        <v>1008</v>
      </c>
      <c r="C14" s="97">
        <v>1200.0</v>
      </c>
    </row>
    <row r="15">
      <c r="A15" s="97" t="s">
        <v>1009</v>
      </c>
      <c r="B15" s="97" t="s">
        <v>910</v>
      </c>
      <c r="C15" s="97">
        <v>1700.0</v>
      </c>
    </row>
    <row r="16">
      <c r="A16" s="97" t="s">
        <v>1010</v>
      </c>
      <c r="B16" s="97" t="s">
        <v>833</v>
      </c>
      <c r="C16" s="97">
        <v>550.0</v>
      </c>
    </row>
    <row r="18">
      <c r="F18" s="97" t="s">
        <v>1011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583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107595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20000.0</v>
      </c>
      <c r="I7" s="97" t="s">
        <v>1012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23070+16655+10420</f>
        <v>50145</v>
      </c>
    </row>
    <row r="12">
      <c r="A12" s="97" t="s">
        <v>1013</v>
      </c>
      <c r="B12" s="97" t="s">
        <v>275</v>
      </c>
      <c r="C12" s="97">
        <v>7500.0</v>
      </c>
    </row>
    <row r="13">
      <c r="A13" s="97" t="s">
        <v>996</v>
      </c>
      <c r="B13" s="97" t="s">
        <v>1014</v>
      </c>
      <c r="C13" s="97">
        <v>800.0</v>
      </c>
    </row>
    <row r="14">
      <c r="A14" s="97" t="s">
        <v>1015</v>
      </c>
      <c r="B14" s="97" t="s">
        <v>918</v>
      </c>
      <c r="C14" s="97">
        <v>14300.0</v>
      </c>
    </row>
    <row r="15">
      <c r="A15" s="97" t="s">
        <v>1016</v>
      </c>
      <c r="B15" s="97" t="s">
        <v>910</v>
      </c>
      <c r="C15" s="97">
        <v>1700.0</v>
      </c>
    </row>
    <row r="16">
      <c r="A16" s="97" t="s">
        <v>1017</v>
      </c>
      <c r="B16" s="97" t="s">
        <v>1018</v>
      </c>
      <c r="C16" s="97">
        <v>4300.0</v>
      </c>
    </row>
    <row r="21">
      <c r="I21" s="97" t="s">
        <v>1019</v>
      </c>
    </row>
    <row r="31">
      <c r="D31" s="97" t="s">
        <v>1020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580</v>
      </c>
    </row>
    <row r="3">
      <c r="A3" s="97" t="s">
        <v>746</v>
      </c>
      <c r="B3" s="97" t="s">
        <v>291</v>
      </c>
    </row>
    <row r="4">
      <c r="A4" s="97" t="s">
        <v>747</v>
      </c>
      <c r="B4" s="98">
        <f>SUM(C7:C50)</f>
        <v>46000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15950+650</f>
        <v>16600</v>
      </c>
    </row>
    <row r="12">
      <c r="A12" s="97" t="s">
        <v>1021</v>
      </c>
      <c r="B12" s="97" t="s">
        <v>793</v>
      </c>
      <c r="C12" s="97">
        <v>350.0</v>
      </c>
      <c r="F12" s="97" t="s">
        <v>1022</v>
      </c>
    </row>
    <row r="13">
      <c r="A13" s="97" t="s">
        <v>1023</v>
      </c>
      <c r="B13" s="97" t="s">
        <v>982</v>
      </c>
      <c r="C13" s="97">
        <v>1700.0</v>
      </c>
    </row>
    <row r="14">
      <c r="A14" s="97" t="s">
        <v>1024</v>
      </c>
      <c r="B14" s="97" t="s">
        <v>275</v>
      </c>
      <c r="C14" s="97">
        <v>6000.0</v>
      </c>
    </row>
    <row r="15">
      <c r="A15" s="97">
        <v>9.0</v>
      </c>
    </row>
    <row r="16">
      <c r="A16" s="97">
        <v>10.0</v>
      </c>
    </row>
    <row r="27">
      <c r="D27" s="97" t="s">
        <v>1025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579</v>
      </c>
    </row>
    <row r="3">
      <c r="A3" s="97" t="s">
        <v>746</v>
      </c>
      <c r="B3" s="97" t="s">
        <v>870</v>
      </c>
      <c r="H3" s="97" t="s">
        <v>1026</v>
      </c>
    </row>
    <row r="4">
      <c r="A4" s="97" t="s">
        <v>747</v>
      </c>
      <c r="B4" s="98">
        <f>SUM(C7:C50)</f>
        <v>51632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12000.0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9050+9142+2000</f>
        <v>20192</v>
      </c>
    </row>
    <row r="12">
      <c r="A12" s="97" t="s">
        <v>1027</v>
      </c>
      <c r="B12" s="97" t="s">
        <v>1028</v>
      </c>
      <c r="C12" s="97">
        <v>1700.0</v>
      </c>
    </row>
    <row r="13">
      <c r="A13" s="97" t="s">
        <v>1029</v>
      </c>
      <c r="B13" s="97" t="s">
        <v>1030</v>
      </c>
      <c r="C13" s="97">
        <v>700.0</v>
      </c>
    </row>
    <row r="14">
      <c r="A14" s="97" t="s">
        <v>919</v>
      </c>
      <c r="B14" s="97" t="s">
        <v>948</v>
      </c>
      <c r="C14" s="97">
        <v>500.0</v>
      </c>
    </row>
    <row r="15">
      <c r="A15" s="97" t="s">
        <v>1031</v>
      </c>
      <c r="B15" s="97" t="s">
        <v>910</v>
      </c>
      <c r="C15" s="97">
        <v>1700.0</v>
      </c>
      <c r="F15" s="97" t="s">
        <v>1032</v>
      </c>
    </row>
    <row r="16">
      <c r="A16" s="97" t="s">
        <v>1033</v>
      </c>
      <c r="B16" s="97" t="s">
        <v>1034</v>
      </c>
      <c r="C16" s="97">
        <v>5800.0</v>
      </c>
    </row>
    <row r="17">
      <c r="A17" s="97" t="s">
        <v>1035</v>
      </c>
      <c r="B17" s="97" t="s">
        <v>779</v>
      </c>
      <c r="C17" s="97">
        <v>640.0</v>
      </c>
    </row>
    <row r="18">
      <c r="A18" s="97" t="s">
        <v>1036</v>
      </c>
      <c r="B18" s="97" t="s">
        <v>833</v>
      </c>
      <c r="C18" s="97">
        <v>550.0</v>
      </c>
    </row>
    <row r="33">
      <c r="D33" s="97" t="s">
        <v>1037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577</v>
      </c>
    </row>
    <row r="3">
      <c r="A3" s="97" t="s">
        <v>746</v>
      </c>
      <c r="B3" s="97" t="s">
        <v>672</v>
      </c>
    </row>
    <row r="4">
      <c r="A4" s="97" t="s">
        <v>747</v>
      </c>
      <c r="B4" s="98">
        <f>SUM(C7:C50)</f>
        <v>66830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22520+10760-1500</f>
        <v>31780</v>
      </c>
    </row>
    <row r="12">
      <c r="A12" s="97" t="s">
        <v>1038</v>
      </c>
      <c r="B12" s="97" t="s">
        <v>275</v>
      </c>
      <c r="C12" s="97">
        <v>6500.0</v>
      </c>
    </row>
    <row r="13">
      <c r="A13" s="97" t="s">
        <v>985</v>
      </c>
      <c r="B13" s="97" t="s">
        <v>1039</v>
      </c>
      <c r="C13" s="97">
        <v>850.0</v>
      </c>
    </row>
    <row r="14">
      <c r="A14" s="97" t="s">
        <v>985</v>
      </c>
      <c r="B14" s="97" t="s">
        <v>1040</v>
      </c>
      <c r="C14" s="97">
        <v>800.0</v>
      </c>
    </row>
    <row r="15">
      <c r="A15" s="97" t="s">
        <v>1041</v>
      </c>
      <c r="B15" s="97" t="s">
        <v>910</v>
      </c>
      <c r="C15" s="97">
        <v>1700.0</v>
      </c>
    </row>
    <row r="16">
      <c r="A16" s="97" t="s">
        <v>1042</v>
      </c>
      <c r="B16" s="97" t="s">
        <v>1018</v>
      </c>
      <c r="C16" s="97">
        <v>2150.0</v>
      </c>
    </row>
    <row r="17">
      <c r="A17" s="97" t="s">
        <v>1043</v>
      </c>
      <c r="B17" s="97" t="s">
        <v>982</v>
      </c>
      <c r="C17" s="97">
        <v>1700.0</v>
      </c>
    </row>
    <row r="26">
      <c r="F26" s="97" t="s">
        <v>1044</v>
      </c>
    </row>
    <row r="51">
      <c r="D51" s="97" t="s">
        <v>1045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575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77470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16000.0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  <c r="F10" s="97" t="s">
        <v>1046</v>
      </c>
    </row>
    <row r="11">
      <c r="A11" s="97">
        <v>5.0</v>
      </c>
      <c r="B11" s="100" t="s">
        <v>754</v>
      </c>
      <c r="C11" s="100">
        <f>19840+5100</f>
        <v>24940</v>
      </c>
    </row>
    <row r="12">
      <c r="A12" s="97" t="s">
        <v>1047</v>
      </c>
      <c r="B12" s="97" t="s">
        <v>1048</v>
      </c>
      <c r="C12" s="97">
        <v>400.0</v>
      </c>
    </row>
    <row r="13">
      <c r="A13" s="97" t="s">
        <v>1049</v>
      </c>
      <c r="B13" s="97" t="s">
        <v>982</v>
      </c>
      <c r="C13" s="97">
        <v>1700.0</v>
      </c>
    </row>
    <row r="14">
      <c r="A14" s="97" t="s">
        <v>1050</v>
      </c>
      <c r="B14" s="97" t="s">
        <v>275</v>
      </c>
      <c r="C14" s="97">
        <v>8000.0</v>
      </c>
    </row>
    <row r="15">
      <c r="A15" s="97" t="s">
        <v>1051</v>
      </c>
      <c r="B15" s="97" t="s">
        <v>779</v>
      </c>
      <c r="C15" s="97">
        <v>580.0</v>
      </c>
    </row>
    <row r="16">
      <c r="A16" s="97" t="s">
        <v>1015</v>
      </c>
      <c r="B16" s="97" t="s">
        <v>918</v>
      </c>
      <c r="C16" s="97">
        <v>13000.0</v>
      </c>
    </row>
    <row r="17">
      <c r="A17" s="97" t="s">
        <v>1052</v>
      </c>
      <c r="B17" s="97" t="s">
        <v>781</v>
      </c>
      <c r="C17" s="97">
        <v>2250.0</v>
      </c>
    </row>
    <row r="18">
      <c r="A18" s="97" t="s">
        <v>985</v>
      </c>
      <c r="B18" s="97" t="s">
        <v>1053</v>
      </c>
      <c r="C18" s="97">
        <v>900.0</v>
      </c>
    </row>
    <row r="19">
      <c r="A19" s="97" t="s">
        <v>1054</v>
      </c>
      <c r="B19" s="97" t="s">
        <v>833</v>
      </c>
      <c r="C19" s="97">
        <v>550.0</v>
      </c>
    </row>
    <row r="20">
      <c r="A20" s="97" t="s">
        <v>1055</v>
      </c>
      <c r="B20" s="97" t="s">
        <v>1056</v>
      </c>
      <c r="C20" s="97">
        <v>800.0</v>
      </c>
    </row>
    <row r="45">
      <c r="D45" s="97" t="s">
        <v>1057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729</v>
      </c>
    </row>
    <row r="3">
      <c r="A3" s="97" t="s">
        <v>746</v>
      </c>
    </row>
    <row r="4">
      <c r="A4" s="97" t="s">
        <v>747</v>
      </c>
      <c r="B4" s="98">
        <f>SUM(C7:C50)</f>
        <v>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573</v>
      </c>
    </row>
    <row r="3">
      <c r="A3" s="97" t="s">
        <v>746</v>
      </c>
      <c r="B3" s="97" t="s">
        <v>672</v>
      </c>
    </row>
    <row r="4">
      <c r="A4" s="97" t="s">
        <v>747</v>
      </c>
      <c r="B4" s="98">
        <f>SUM(C7:C50)</f>
        <v>54520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4000.0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v>17240.0</v>
      </c>
    </row>
    <row r="12">
      <c r="A12" s="97" t="s">
        <v>1058</v>
      </c>
      <c r="B12" s="97" t="s">
        <v>1059</v>
      </c>
      <c r="C12" s="97">
        <v>4000.0</v>
      </c>
    </row>
    <row r="13">
      <c r="A13" s="97" t="s">
        <v>1060</v>
      </c>
      <c r="B13" s="97" t="s">
        <v>910</v>
      </c>
      <c r="C13" s="97">
        <v>1700.0</v>
      </c>
    </row>
    <row r="14">
      <c r="A14" s="97" t="s">
        <v>1061</v>
      </c>
      <c r="B14" s="97" t="s">
        <v>1062</v>
      </c>
      <c r="C14" s="97">
        <v>400.0</v>
      </c>
    </row>
    <row r="15" ht="23.25" customHeight="1">
      <c r="A15" s="97" t="s">
        <v>1063</v>
      </c>
      <c r="B15" s="97" t="s">
        <v>1064</v>
      </c>
      <c r="C15" s="97">
        <v>1160.0</v>
      </c>
    </row>
    <row r="16">
      <c r="A16" s="97" t="s">
        <v>1065</v>
      </c>
      <c r="B16" s="97" t="s">
        <v>833</v>
      </c>
      <c r="C16" s="97">
        <v>550.0</v>
      </c>
    </row>
    <row r="17">
      <c r="A17" s="97" t="s">
        <v>1066</v>
      </c>
      <c r="B17" s="97" t="s">
        <v>781</v>
      </c>
      <c r="C17" s="97">
        <v>3420.0</v>
      </c>
    </row>
    <row r="18">
      <c r="B18" s="97" t="s">
        <v>876</v>
      </c>
      <c r="C18" s="97">
        <v>6700.0</v>
      </c>
    </row>
    <row r="43">
      <c r="D43" s="97" t="s">
        <v>1067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570</v>
      </c>
    </row>
    <row r="3">
      <c r="A3" s="97" t="s">
        <v>746</v>
      </c>
      <c r="B3" s="97" t="s">
        <v>672</v>
      </c>
    </row>
    <row r="4">
      <c r="A4" s="97" t="s">
        <v>747</v>
      </c>
      <c r="B4" s="98">
        <f>SUM(C7:C50)</f>
        <v>74140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3000.0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10720+7200</f>
        <v>17920</v>
      </c>
    </row>
    <row r="12">
      <c r="A12" s="97" t="s">
        <v>996</v>
      </c>
      <c r="B12" s="97" t="s">
        <v>1068</v>
      </c>
      <c r="C12" s="97">
        <v>1500.0</v>
      </c>
    </row>
    <row r="13">
      <c r="A13" s="97" t="s">
        <v>1069</v>
      </c>
      <c r="B13" s="97" t="s">
        <v>779</v>
      </c>
      <c r="C13" s="97">
        <v>580.0</v>
      </c>
    </row>
    <row r="14">
      <c r="A14" s="97" t="s">
        <v>1015</v>
      </c>
      <c r="B14" s="97" t="s">
        <v>918</v>
      </c>
      <c r="C14" s="97">
        <v>14300.0</v>
      </c>
    </row>
    <row r="15">
      <c r="A15" s="97" t="s">
        <v>1070</v>
      </c>
      <c r="B15" s="97" t="s">
        <v>781</v>
      </c>
      <c r="C15" s="97">
        <v>4500.0</v>
      </c>
    </row>
    <row r="16">
      <c r="A16" s="97" t="s">
        <v>985</v>
      </c>
      <c r="B16" s="97" t="s">
        <v>1039</v>
      </c>
      <c r="C16" s="97">
        <v>500.0</v>
      </c>
    </row>
    <row r="17">
      <c r="A17" s="97" t="s">
        <v>1071</v>
      </c>
      <c r="B17" s="97" t="s">
        <v>1072</v>
      </c>
      <c r="C17" s="97">
        <v>6800.0</v>
      </c>
      <c r="H17" s="97" t="s">
        <v>1073</v>
      </c>
    </row>
    <row r="18">
      <c r="B18" s="97" t="s">
        <v>1074</v>
      </c>
      <c r="C18" s="97">
        <v>9000.0</v>
      </c>
    </row>
    <row r="19">
      <c r="A19" s="97" t="s">
        <v>1075</v>
      </c>
      <c r="B19" s="97" t="s">
        <v>779</v>
      </c>
      <c r="C19" s="97">
        <v>640.0</v>
      </c>
    </row>
    <row r="20">
      <c r="A20" s="97" t="s">
        <v>1076</v>
      </c>
      <c r="B20" s="97" t="s">
        <v>833</v>
      </c>
      <c r="C20" s="97">
        <v>550.0</v>
      </c>
    </row>
    <row r="28">
      <c r="D28" s="97" t="s">
        <v>1077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567</v>
      </c>
    </row>
    <row r="3">
      <c r="A3" s="97" t="s">
        <v>746</v>
      </c>
      <c r="B3" s="97" t="s">
        <v>602</v>
      </c>
    </row>
    <row r="4">
      <c r="A4" s="97" t="s">
        <v>747</v>
      </c>
      <c r="B4" s="98">
        <f>SUM(C7:C50)</f>
        <v>8820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4470.0</v>
      </c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  <c r="D16" s="97" t="s">
        <v>1078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cellComments="atEnd" orientation="landscape" pageOrder="overThenDown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565</v>
      </c>
    </row>
    <row r="3">
      <c r="A3" s="97" t="s">
        <v>746</v>
      </c>
      <c r="B3" s="97" t="s">
        <v>791</v>
      </c>
    </row>
    <row r="4">
      <c r="A4" s="97" t="s">
        <v>747</v>
      </c>
      <c r="B4" s="98">
        <f>SUM(C7:C50)</f>
        <v>78431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4321</v>
      </c>
    </row>
    <row r="11">
      <c r="A11" s="97">
        <v>5.0</v>
      </c>
      <c r="B11" s="100" t="s">
        <v>754</v>
      </c>
      <c r="C11" s="100">
        <f>30540+8150+4520</f>
        <v>43210</v>
      </c>
    </row>
    <row r="12">
      <c r="A12" s="97" t="s">
        <v>1079</v>
      </c>
      <c r="B12" s="97" t="s">
        <v>275</v>
      </c>
      <c r="C12" s="97">
        <v>8000.0</v>
      </c>
    </row>
    <row r="13">
      <c r="A13" s="97" t="s">
        <v>1015</v>
      </c>
      <c r="B13" s="97" t="s">
        <v>918</v>
      </c>
      <c r="C13" s="97">
        <v>5600.0</v>
      </c>
    </row>
    <row r="14">
      <c r="A14" s="97">
        <v>8.0</v>
      </c>
      <c r="B14" s="97" t="s">
        <v>1080</v>
      </c>
      <c r="C14" s="97">
        <v>500.0</v>
      </c>
    </row>
    <row r="15">
      <c r="A15" s="97" t="s">
        <v>1081</v>
      </c>
      <c r="B15" s="97" t="s">
        <v>1082</v>
      </c>
      <c r="C15" s="97">
        <v>11500.0</v>
      </c>
    </row>
    <row r="16">
      <c r="A16" s="97" t="s">
        <v>1081</v>
      </c>
      <c r="B16" s="97" t="s">
        <v>1083</v>
      </c>
      <c r="C16" s="97">
        <v>2500.0</v>
      </c>
    </row>
    <row r="17">
      <c r="A17" s="97" t="s">
        <v>1081</v>
      </c>
      <c r="B17" s="97" t="s">
        <v>1084</v>
      </c>
      <c r="C17" s="97">
        <v>1500.0</v>
      </c>
    </row>
    <row r="18">
      <c r="A18" s="97" t="s">
        <v>1085</v>
      </c>
      <c r="B18" s="97" t="s">
        <v>1086</v>
      </c>
      <c r="C18" s="97">
        <v>1300.0</v>
      </c>
    </row>
    <row r="26">
      <c r="F26" s="97" t="s">
        <v>1087</v>
      </c>
    </row>
    <row r="35">
      <c r="D35" s="97" t="s">
        <v>1088</v>
      </c>
    </row>
    <row r="37">
      <c r="F37" s="97" t="s">
        <v>1089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561</v>
      </c>
    </row>
    <row r="3">
      <c r="A3" s="97" t="s">
        <v>746</v>
      </c>
      <c r="B3" s="97" t="s">
        <v>647</v>
      </c>
    </row>
    <row r="4">
      <c r="A4" s="97" t="s">
        <v>747</v>
      </c>
      <c r="B4" s="98">
        <f>SUM(C7:C50)</f>
        <v>22255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6500.0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7895.0</v>
      </c>
    </row>
    <row r="12">
      <c r="A12" s="97" t="s">
        <v>1090</v>
      </c>
      <c r="B12" s="97" t="s">
        <v>1091</v>
      </c>
      <c r="C12" s="97">
        <v>1700.0</v>
      </c>
    </row>
    <row r="13">
      <c r="A13" s="97" t="s">
        <v>1092</v>
      </c>
      <c r="B13" s="97" t="s">
        <v>781</v>
      </c>
      <c r="C13" s="97">
        <v>1080.0</v>
      </c>
    </row>
    <row r="14">
      <c r="A14" s="97" t="s">
        <v>1093</v>
      </c>
      <c r="B14" s="97" t="s">
        <v>779</v>
      </c>
      <c r="C14" s="97">
        <v>580.0</v>
      </c>
    </row>
    <row r="15">
      <c r="A15" s="97" t="s">
        <v>1094</v>
      </c>
      <c r="B15" s="97" t="s">
        <v>1095</v>
      </c>
      <c r="C15" s="97">
        <v>650.0</v>
      </c>
    </row>
    <row r="16">
      <c r="A16" s="97">
        <v>10.0</v>
      </c>
    </row>
    <row r="27">
      <c r="D27" s="97" t="s">
        <v>1096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cellComments="atEnd" orientation="landscape" pageOrder="overThenDown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558</v>
      </c>
    </row>
    <row r="3">
      <c r="A3" s="97" t="s">
        <v>746</v>
      </c>
      <c r="B3" s="97" t="s">
        <v>989</v>
      </c>
    </row>
    <row r="4">
      <c r="A4" s="97" t="s">
        <v>747</v>
      </c>
      <c r="B4" s="98">
        <f>SUM(C7:C50)</f>
        <v>47630</v>
      </c>
      <c r="F4" s="97" t="s">
        <v>1097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f>16010+550</f>
        <v>16560</v>
      </c>
    </row>
    <row r="12">
      <c r="A12" s="97" t="s">
        <v>1098</v>
      </c>
      <c r="B12" s="97" t="s">
        <v>1099</v>
      </c>
      <c r="C12" s="97">
        <v>1000.0</v>
      </c>
    </row>
    <row r="13">
      <c r="A13" s="97" t="s">
        <v>1098</v>
      </c>
      <c r="B13" s="97" t="s">
        <v>1039</v>
      </c>
      <c r="C13" s="97">
        <v>1200.0</v>
      </c>
    </row>
    <row r="14">
      <c r="A14" s="97" t="s">
        <v>1098</v>
      </c>
      <c r="B14" s="97" t="s">
        <v>827</v>
      </c>
      <c r="C14" s="97">
        <v>1900.0</v>
      </c>
    </row>
    <row r="15">
      <c r="A15" s="97" t="s">
        <v>1098</v>
      </c>
      <c r="B15" s="97" t="s">
        <v>862</v>
      </c>
      <c r="C15" s="97">
        <v>1800.0</v>
      </c>
    </row>
    <row r="16">
      <c r="A16" s="97" t="s">
        <v>984</v>
      </c>
      <c r="B16" s="97" t="s">
        <v>910</v>
      </c>
      <c r="C16" s="97">
        <v>1700.0</v>
      </c>
    </row>
    <row r="17">
      <c r="A17" s="97" t="s">
        <v>1100</v>
      </c>
      <c r="B17" s="97" t="s">
        <v>779</v>
      </c>
      <c r="C17" s="97">
        <v>580.0</v>
      </c>
    </row>
    <row r="18">
      <c r="A18" s="97" t="s">
        <v>1101</v>
      </c>
      <c r="B18" s="97" t="s">
        <v>833</v>
      </c>
      <c r="C18" s="97">
        <v>550.0</v>
      </c>
    </row>
    <row r="19">
      <c r="A19" s="97" t="s">
        <v>1102</v>
      </c>
      <c r="B19" s="97" t="s">
        <v>781</v>
      </c>
      <c r="C19" s="97">
        <v>990.0</v>
      </c>
    </row>
    <row r="44">
      <c r="D44" s="97" t="s">
        <v>1103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555</v>
      </c>
    </row>
    <row r="3">
      <c r="A3" s="97" t="s">
        <v>746</v>
      </c>
      <c r="B3" s="97" t="s">
        <v>1104</v>
      </c>
    </row>
    <row r="4">
      <c r="A4" s="97" t="s">
        <v>747</v>
      </c>
      <c r="B4" s="98">
        <f>SUM(C7:C50)</f>
        <v>25795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1845</v>
      </c>
    </row>
    <row r="11">
      <c r="A11" s="97">
        <v>5.0</v>
      </c>
      <c r="B11" s="100" t="s">
        <v>754</v>
      </c>
      <c r="C11" s="100">
        <v>18450.0</v>
      </c>
    </row>
    <row r="12">
      <c r="A12" s="97" t="s">
        <v>1105</v>
      </c>
      <c r="B12" s="97" t="s">
        <v>896</v>
      </c>
      <c r="C12" s="97">
        <v>5500.0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41">
      <c r="D41" s="97" t="s">
        <v>1106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553</v>
      </c>
    </row>
    <row r="3">
      <c r="A3" s="97" t="s">
        <v>746</v>
      </c>
      <c r="B3" s="97" t="s">
        <v>223</v>
      </c>
    </row>
    <row r="4">
      <c r="A4" s="97" t="s">
        <v>747</v>
      </c>
      <c r="B4" s="98">
        <f>SUM(C7:C50)</f>
        <v>28774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1334</v>
      </c>
    </row>
    <row r="11">
      <c r="A11" s="97">
        <v>5.0</v>
      </c>
      <c r="B11" s="100" t="s">
        <v>754</v>
      </c>
      <c r="C11" s="100">
        <v>13340.0</v>
      </c>
    </row>
    <row r="12">
      <c r="A12" s="97" t="s">
        <v>1105</v>
      </c>
      <c r="B12" s="97" t="s">
        <v>896</v>
      </c>
      <c r="C12" s="97">
        <v>13900.0</v>
      </c>
    </row>
    <row r="13">
      <c r="A13" s="97" t="s">
        <v>1107</v>
      </c>
      <c r="B13" s="97" t="s">
        <v>1108</v>
      </c>
      <c r="C13" s="97">
        <v>200.0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3">
      <c r="D33" s="97" t="s">
        <v>1109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550</v>
      </c>
    </row>
    <row r="3">
      <c r="A3" s="97" t="s">
        <v>746</v>
      </c>
      <c r="B3" s="97" t="s">
        <v>597</v>
      </c>
    </row>
    <row r="4">
      <c r="A4" s="97" t="s">
        <v>747</v>
      </c>
      <c r="B4" s="98">
        <f>SUM(C7:C50)</f>
        <v>82290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v>40640.0</v>
      </c>
    </row>
    <row r="12">
      <c r="A12" s="97" t="s">
        <v>1105</v>
      </c>
      <c r="B12" s="97" t="s">
        <v>896</v>
      </c>
      <c r="C12" s="97">
        <v>13900.0</v>
      </c>
    </row>
    <row r="13">
      <c r="A13" s="97" t="s">
        <v>1110</v>
      </c>
      <c r="B13" s="97" t="s">
        <v>1111</v>
      </c>
      <c r="C13" s="97">
        <v>3900.0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28">
      <c r="D28" s="97" t="s">
        <v>1112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548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102360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19000.0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38810+4800+950</f>
        <v>44560</v>
      </c>
    </row>
    <row r="12">
      <c r="A12" s="97" t="s">
        <v>1113</v>
      </c>
      <c r="B12" s="97" t="s">
        <v>896</v>
      </c>
      <c r="C12" s="97">
        <v>16900.0</v>
      </c>
      <c r="F12" s="97" t="s">
        <v>1114</v>
      </c>
    </row>
    <row r="13">
      <c r="A13" s="97" t="s">
        <v>1115</v>
      </c>
      <c r="B13" s="97" t="s">
        <v>275</v>
      </c>
      <c r="C13" s="97">
        <v>7000.0</v>
      </c>
    </row>
    <row r="14">
      <c r="A14" s="97" t="s">
        <v>1116</v>
      </c>
      <c r="B14" s="97" t="s">
        <v>1028</v>
      </c>
      <c r="C14" s="97">
        <v>1700.0</v>
      </c>
    </row>
    <row r="15">
      <c r="A15" s="97" t="s">
        <v>1117</v>
      </c>
      <c r="B15" s="97" t="s">
        <v>1118</v>
      </c>
      <c r="C15" s="97">
        <v>1800.0</v>
      </c>
    </row>
    <row r="16">
      <c r="A16" s="97" t="s">
        <v>985</v>
      </c>
      <c r="B16" s="97" t="s">
        <v>1119</v>
      </c>
      <c r="C16" s="97">
        <v>850.0</v>
      </c>
    </row>
    <row r="17">
      <c r="A17" s="97" t="s">
        <v>1120</v>
      </c>
      <c r="B17" s="97" t="s">
        <v>910</v>
      </c>
      <c r="C17" s="97">
        <v>1700.0</v>
      </c>
      <c r="F17" s="97" t="s">
        <v>1121</v>
      </c>
    </row>
    <row r="55">
      <c r="D55" s="97" t="s">
        <v>1122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727</v>
      </c>
    </row>
    <row r="3">
      <c r="A3" s="97" t="s">
        <v>746</v>
      </c>
    </row>
    <row r="4">
      <c r="A4" s="97" t="s">
        <v>747</v>
      </c>
      <c r="B4" s="98">
        <f>SUM(C7:C50)</f>
        <v>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546</v>
      </c>
    </row>
    <row r="3">
      <c r="A3" s="97" t="s">
        <v>746</v>
      </c>
      <c r="B3" s="97" t="s">
        <v>223</v>
      </c>
    </row>
    <row r="4">
      <c r="A4" s="97" t="s">
        <v>747</v>
      </c>
      <c r="B4" s="98">
        <f>SUM(C7:C50)</f>
        <v>26100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8250.0</v>
      </c>
    </row>
    <row r="12">
      <c r="A12" s="97" t="s">
        <v>1123</v>
      </c>
      <c r="B12" s="97" t="s">
        <v>896</v>
      </c>
      <c r="C12" s="97">
        <v>5500.0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0">
      <c r="D30" s="97" t="s">
        <v>1124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543</v>
      </c>
    </row>
    <row r="3">
      <c r="A3" s="97" t="s">
        <v>746</v>
      </c>
      <c r="B3" s="97" t="s">
        <v>989</v>
      </c>
    </row>
    <row r="4">
      <c r="A4" s="97" t="s">
        <v>747</v>
      </c>
      <c r="B4" s="98">
        <f>SUM(C7:C50)</f>
        <v>85965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18000.0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8290+15245+3480+9650</f>
        <v>36665</v>
      </c>
    </row>
    <row r="12">
      <c r="A12" s="97" t="s">
        <v>1123</v>
      </c>
      <c r="B12" s="97" t="s">
        <v>896</v>
      </c>
      <c r="C12" s="97">
        <v>5700.0</v>
      </c>
    </row>
    <row r="13">
      <c r="A13" s="97" t="s">
        <v>1107</v>
      </c>
      <c r="B13" s="97" t="s">
        <v>1125</v>
      </c>
      <c r="C13" s="97">
        <v>200.0</v>
      </c>
    </row>
    <row r="14">
      <c r="A14" s="97" t="s">
        <v>1116</v>
      </c>
      <c r="B14" s="97" t="s">
        <v>1126</v>
      </c>
      <c r="C14" s="97">
        <v>8750.0</v>
      </c>
    </row>
    <row r="15">
      <c r="A15" s="97" t="s">
        <v>1127</v>
      </c>
      <c r="B15" s="97" t="s">
        <v>275</v>
      </c>
      <c r="C15" s="97">
        <v>7800.0</v>
      </c>
    </row>
    <row r="16">
      <c r="A16" s="97">
        <v>10.0</v>
      </c>
    </row>
    <row r="17">
      <c r="H17" s="97" t="s">
        <v>1128</v>
      </c>
    </row>
    <row r="19">
      <c r="J19" s="97" t="s">
        <v>1129</v>
      </c>
    </row>
    <row r="28">
      <c r="D28" s="97" t="s">
        <v>1130</v>
      </c>
    </row>
    <row r="37">
      <c r="F37" s="97" t="s">
        <v>1131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Width="0" paperSize="9" cellComments="atEnd" orientation="landscape" pageOrder="overThenDown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541</v>
      </c>
    </row>
    <row r="3">
      <c r="A3" s="97" t="s">
        <v>746</v>
      </c>
      <c r="B3" s="97" t="s">
        <v>1132</v>
      </c>
    </row>
    <row r="4">
      <c r="A4" s="97" t="s">
        <v>747</v>
      </c>
      <c r="B4" s="98">
        <f>SUM(C7:C50)</f>
        <v>62170</v>
      </c>
      <c r="G4" s="97" t="s">
        <v>1133</v>
      </c>
    </row>
    <row r="5">
      <c r="I5" s="97" t="s">
        <v>1134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12500.0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1500.0</v>
      </c>
      <c r="F9" s="97" t="s">
        <v>1135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22160+2550+600+3000</f>
        <v>28310</v>
      </c>
    </row>
    <row r="12">
      <c r="A12" s="97" t="s">
        <v>1123</v>
      </c>
      <c r="B12" s="97" t="s">
        <v>896</v>
      </c>
      <c r="C12" s="97">
        <v>13100.0</v>
      </c>
    </row>
    <row r="13">
      <c r="A13" s="97" t="s">
        <v>1136</v>
      </c>
      <c r="B13" s="97" t="s">
        <v>1091</v>
      </c>
      <c r="C13" s="97">
        <v>1700.0</v>
      </c>
    </row>
    <row r="14">
      <c r="A14" s="97" t="s">
        <v>1137</v>
      </c>
      <c r="B14" s="97" t="s">
        <v>1138</v>
      </c>
      <c r="C14" s="97">
        <v>550.0</v>
      </c>
    </row>
    <row r="15">
      <c r="A15" s="97" t="s">
        <v>1139</v>
      </c>
      <c r="B15" s="97" t="s">
        <v>846</v>
      </c>
      <c r="C15" s="97">
        <v>1080.0</v>
      </c>
    </row>
    <row r="16">
      <c r="A16" s="97" t="s">
        <v>1140</v>
      </c>
      <c r="B16" s="97" t="s">
        <v>779</v>
      </c>
      <c r="C16" s="97">
        <v>580.0</v>
      </c>
    </row>
    <row r="56">
      <c r="D56" s="97" t="s">
        <v>1141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539</v>
      </c>
    </row>
    <row r="3">
      <c r="A3" s="97" t="s">
        <v>746</v>
      </c>
      <c r="B3" s="97" t="s">
        <v>597</v>
      </c>
    </row>
    <row r="4">
      <c r="A4" s="97" t="s">
        <v>747</v>
      </c>
      <c r="B4" s="98">
        <f>SUM(C7:C50)</f>
        <v>19340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3890.0</v>
      </c>
    </row>
    <row r="12">
      <c r="A12" s="97" t="s">
        <v>1142</v>
      </c>
      <c r="B12" s="97" t="s">
        <v>876</v>
      </c>
      <c r="C12" s="97">
        <v>9100.0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536</v>
      </c>
    </row>
    <row r="3">
      <c r="A3" s="97" t="s">
        <v>746</v>
      </c>
      <c r="B3" s="97" t="s">
        <v>602</v>
      </c>
      <c r="F3" s="97" t="s">
        <v>1143</v>
      </c>
    </row>
    <row r="4">
      <c r="A4" s="97" t="s">
        <v>747</v>
      </c>
      <c r="B4" s="98">
        <f>SUM(C7:C50)</f>
        <v>27750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f>9340+1100</f>
        <v>10440</v>
      </c>
      <c r="D11" s="97" t="s">
        <v>1144</v>
      </c>
    </row>
    <row r="12">
      <c r="A12" s="97" t="s">
        <v>1145</v>
      </c>
      <c r="B12" s="97" t="s">
        <v>1091</v>
      </c>
      <c r="C12" s="97">
        <v>1700.0</v>
      </c>
    </row>
    <row r="13">
      <c r="A13" s="97" t="s">
        <v>1146</v>
      </c>
      <c r="B13" s="97" t="s">
        <v>1147</v>
      </c>
      <c r="C13" s="97">
        <v>2500.0</v>
      </c>
    </row>
    <row r="14">
      <c r="A14" s="97" t="s">
        <v>1148</v>
      </c>
      <c r="B14" s="97" t="s">
        <v>822</v>
      </c>
      <c r="C14" s="97">
        <v>5000.0</v>
      </c>
    </row>
    <row r="15">
      <c r="A15" s="97" t="s">
        <v>1149</v>
      </c>
      <c r="B15" s="97" t="s">
        <v>781</v>
      </c>
      <c r="C15" s="97">
        <v>1180.0</v>
      </c>
    </row>
    <row r="16">
      <c r="A16" s="97" t="s">
        <v>1150</v>
      </c>
      <c r="B16" s="97" t="s">
        <v>779</v>
      </c>
      <c r="C16" s="97">
        <v>580.0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1">
      <c r="F1" s="97" t="s">
        <v>1151</v>
      </c>
    </row>
    <row r="2">
      <c r="A2" s="97" t="s">
        <v>1</v>
      </c>
      <c r="B2" s="97" t="s">
        <v>534</v>
      </c>
      <c r="F2" s="97" t="s">
        <v>1152</v>
      </c>
    </row>
    <row r="3">
      <c r="A3" s="97" t="s">
        <v>746</v>
      </c>
      <c r="B3" s="97" t="s">
        <v>149</v>
      </c>
      <c r="F3" s="97" t="s">
        <v>1153</v>
      </c>
    </row>
    <row r="4">
      <c r="A4" s="97" t="s">
        <v>747</v>
      </c>
      <c r="B4" s="98">
        <f>SUM(C7:C50)</f>
        <v>68570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13000.0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2500.0</v>
      </c>
    </row>
    <row r="11">
      <c r="A11" s="97">
        <v>5.0</v>
      </c>
      <c r="B11" s="100" t="s">
        <v>754</v>
      </c>
      <c r="C11" s="100">
        <f>28520+1220</f>
        <v>29740</v>
      </c>
    </row>
    <row r="12">
      <c r="A12" s="97" t="s">
        <v>1123</v>
      </c>
      <c r="B12" s="97" t="s">
        <v>1154</v>
      </c>
      <c r="C12" s="97">
        <v>5200.0</v>
      </c>
    </row>
    <row r="13">
      <c r="A13" s="97" t="s">
        <v>1155</v>
      </c>
      <c r="B13" s="97" t="s">
        <v>275</v>
      </c>
      <c r="C13" s="97">
        <v>7500.0</v>
      </c>
    </row>
    <row r="14">
      <c r="A14" s="97" t="s">
        <v>1123</v>
      </c>
      <c r="B14" s="97" t="s">
        <v>896</v>
      </c>
      <c r="C14" s="97">
        <v>5200.0</v>
      </c>
    </row>
    <row r="15">
      <c r="A15" s="97" t="s">
        <v>1156</v>
      </c>
      <c r="B15" s="97" t="s">
        <v>779</v>
      </c>
      <c r="C15" s="97">
        <v>580.0</v>
      </c>
    </row>
    <row r="16">
      <c r="A16" s="97" t="s">
        <v>1157</v>
      </c>
      <c r="B16" s="97" t="s">
        <v>781</v>
      </c>
      <c r="C16" s="97">
        <v>2250.0</v>
      </c>
    </row>
    <row r="17">
      <c r="A17" s="97" t="s">
        <v>1158</v>
      </c>
      <c r="B17" s="97" t="s">
        <v>833</v>
      </c>
      <c r="C17" s="97">
        <v>550.0</v>
      </c>
    </row>
    <row r="18">
      <c r="A18" s="97" t="s">
        <v>1159</v>
      </c>
      <c r="B18" s="97" t="s">
        <v>910</v>
      </c>
      <c r="C18" s="97">
        <v>1700.0</v>
      </c>
    </row>
    <row r="49">
      <c r="D49" s="97" t="s">
        <v>1160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Width="0" paperSize="9" cellComments="atEnd" orientation="portrait" pageOrder="overThenDown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530</v>
      </c>
    </row>
    <row r="3">
      <c r="A3" s="97" t="s">
        <v>746</v>
      </c>
      <c r="B3" s="97" t="s">
        <v>149</v>
      </c>
    </row>
    <row r="4">
      <c r="A4" s="97" t="s">
        <v>747</v>
      </c>
      <c r="B4" s="98">
        <f>SUM(C7:C50)</f>
        <v>10620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0">
        <v>0.0</v>
      </c>
    </row>
    <row r="12">
      <c r="A12" s="97" t="s">
        <v>1161</v>
      </c>
      <c r="B12" s="97" t="s">
        <v>1162</v>
      </c>
      <c r="C12" s="97">
        <v>990.0</v>
      </c>
    </row>
    <row r="13">
      <c r="A13" s="97" t="s">
        <v>1163</v>
      </c>
      <c r="B13" s="97" t="s">
        <v>779</v>
      </c>
      <c r="C13" s="97">
        <v>580.0</v>
      </c>
    </row>
    <row r="14">
      <c r="A14" s="97" t="s">
        <v>1164</v>
      </c>
      <c r="B14" s="97" t="s">
        <v>1165</v>
      </c>
      <c r="C14" s="97">
        <v>3000.0</v>
      </c>
    </row>
    <row r="15">
      <c r="A15" s="97" t="s">
        <v>1166</v>
      </c>
      <c r="B15" s="97" t="s">
        <v>876</v>
      </c>
      <c r="C15" s="97">
        <v>500.0</v>
      </c>
    </row>
    <row r="16">
      <c r="A16" s="97" t="s">
        <v>1167</v>
      </c>
      <c r="B16" s="97" t="s">
        <v>910</v>
      </c>
      <c r="C16" s="97">
        <v>1700.0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528</v>
      </c>
    </row>
    <row r="3">
      <c r="A3" s="97" t="s">
        <v>746</v>
      </c>
      <c r="B3" s="97" t="s">
        <v>529</v>
      </c>
    </row>
    <row r="4">
      <c r="A4" s="97" t="s">
        <v>747</v>
      </c>
      <c r="B4" s="98">
        <f>SUM(C7:C50)</f>
        <v>500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 t="s">
        <v>1168</v>
      </c>
      <c r="B12" s="97" t="s">
        <v>973</v>
      </c>
      <c r="C12" s="97">
        <v>500.0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527</v>
      </c>
    </row>
    <row r="3">
      <c r="A3" s="97" t="s">
        <v>746</v>
      </c>
      <c r="B3" s="97" t="s">
        <v>291</v>
      </c>
    </row>
    <row r="4">
      <c r="A4" s="97" t="s">
        <v>747</v>
      </c>
      <c r="B4" s="98">
        <f>SUM(C7:C50)</f>
        <v>63295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5000.0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11470+11045+4130</f>
        <v>26645</v>
      </c>
    </row>
    <row r="12">
      <c r="A12" s="97" t="s">
        <v>1123</v>
      </c>
      <c r="B12" s="97" t="s">
        <v>896</v>
      </c>
      <c r="C12" s="97">
        <v>5850.0</v>
      </c>
    </row>
    <row r="13">
      <c r="A13" s="97" t="s">
        <v>1123</v>
      </c>
      <c r="B13" s="97" t="s">
        <v>1169</v>
      </c>
      <c r="C13" s="97">
        <v>7750.0</v>
      </c>
      <c r="H13" s="97" t="s">
        <v>1170</v>
      </c>
    </row>
    <row r="14">
      <c r="A14" s="97" t="s">
        <v>1171</v>
      </c>
      <c r="B14" s="97" t="s">
        <v>982</v>
      </c>
      <c r="C14" s="97">
        <v>1700.0</v>
      </c>
    </row>
    <row r="15">
      <c r="A15" s="97">
        <v>9.0</v>
      </c>
    </row>
    <row r="16">
      <c r="A16" s="97">
        <v>10.0</v>
      </c>
    </row>
    <row r="28">
      <c r="F28" s="97" t="s">
        <v>1172</v>
      </c>
    </row>
    <row r="35">
      <c r="D35" s="97" t="s">
        <v>1173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525</v>
      </c>
    </row>
    <row r="3">
      <c r="A3" s="97" t="s">
        <v>746</v>
      </c>
      <c r="B3" s="97" t="s">
        <v>563</v>
      </c>
    </row>
    <row r="4">
      <c r="A4" s="97" t="s">
        <v>747</v>
      </c>
      <c r="B4" s="98">
        <f>SUM(C7:C50)</f>
        <v>9842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822</v>
      </c>
      <c r="D10" s="97" t="s">
        <v>1174</v>
      </c>
    </row>
    <row r="11">
      <c r="A11" s="97">
        <v>5.0</v>
      </c>
      <c r="B11" s="100" t="s">
        <v>754</v>
      </c>
      <c r="C11" s="100">
        <v>8220.0</v>
      </c>
    </row>
    <row r="12">
      <c r="A12" s="97" t="s">
        <v>1175</v>
      </c>
      <c r="B12" s="97" t="s">
        <v>1176</v>
      </c>
      <c r="C12" s="97">
        <v>800.0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725</v>
      </c>
    </row>
    <row r="3">
      <c r="A3" s="97" t="s">
        <v>746</v>
      </c>
    </row>
    <row r="4">
      <c r="A4" s="97" t="s">
        <v>747</v>
      </c>
      <c r="B4" s="98">
        <f>SUM(C7:C50)</f>
        <v>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/>
    </row>
    <row r="8">
      <c r="A8" s="97">
        <v>2.0</v>
      </c>
      <c r="B8" s="97" t="s">
        <v>751</v>
      </c>
      <c r="C8" s="99"/>
    </row>
    <row r="9">
      <c r="A9" s="97">
        <v>3.0</v>
      </c>
      <c r="B9" s="97" t="s">
        <v>752</v>
      </c>
      <c r="C9" s="99"/>
    </row>
    <row r="10">
      <c r="A10" s="97">
        <v>4.0</v>
      </c>
      <c r="B10" s="97" t="s">
        <v>753</v>
      </c>
      <c r="C10" s="99">
        <f>C11*0.1</f>
        <v>0</v>
      </c>
    </row>
    <row r="11">
      <c r="A11" s="97">
        <v>5.0</v>
      </c>
      <c r="B11" s="100" t="s">
        <v>754</v>
      </c>
      <c r="C11" s="101"/>
    </row>
    <row r="12">
      <c r="A12" s="97">
        <v>6.0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523</v>
      </c>
    </row>
    <row r="3">
      <c r="A3" s="97" t="s">
        <v>746</v>
      </c>
      <c r="B3" s="97" t="s">
        <v>360</v>
      </c>
    </row>
    <row r="4">
      <c r="A4" s="97" t="s">
        <v>747</v>
      </c>
      <c r="B4" s="98">
        <f>SUM(C7:C50)</f>
        <v>3250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1000.0</v>
      </c>
      <c r="D7" s="97" t="s">
        <v>1177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100.0</v>
      </c>
    </row>
    <row r="11">
      <c r="A11" s="97">
        <v>5.0</v>
      </c>
      <c r="B11" s="100" t="s">
        <v>754</v>
      </c>
      <c r="C11" s="100">
        <f>600+650</f>
        <v>1250</v>
      </c>
    </row>
    <row r="12">
      <c r="A12" s="97" t="s">
        <v>1178</v>
      </c>
      <c r="B12" s="97" t="s">
        <v>833</v>
      </c>
      <c r="C12" s="97">
        <v>550.0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521</v>
      </c>
    </row>
    <row r="3">
      <c r="A3" s="97" t="s">
        <v>746</v>
      </c>
      <c r="B3" s="97" t="s">
        <v>563</v>
      </c>
    </row>
    <row r="4">
      <c r="A4" s="97" t="s">
        <v>747</v>
      </c>
      <c r="B4" s="98">
        <f>SUM(C7:C50)</f>
        <v>9790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3500.0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3940.0</v>
      </c>
    </row>
    <row r="12">
      <c r="A12" s="97" t="s">
        <v>1179</v>
      </c>
      <c r="B12" s="97" t="s">
        <v>1180</v>
      </c>
      <c r="C12" s="97">
        <v>1000.0</v>
      </c>
    </row>
    <row r="13">
      <c r="A13" s="97" t="s">
        <v>1181</v>
      </c>
      <c r="B13" s="97" t="s">
        <v>973</v>
      </c>
      <c r="C13" s="97">
        <v>500.0</v>
      </c>
    </row>
    <row r="14">
      <c r="A14" s="97">
        <v>8.0</v>
      </c>
    </row>
    <row r="15">
      <c r="A15" s="97">
        <v>9.0</v>
      </c>
      <c r="D15" s="97" t="s">
        <v>1182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518</v>
      </c>
    </row>
    <row r="3">
      <c r="A3" s="97" t="s">
        <v>746</v>
      </c>
      <c r="B3" s="97" t="s">
        <v>582</v>
      </c>
    </row>
    <row r="4">
      <c r="A4" s="97" t="s">
        <v>747</v>
      </c>
      <c r="B4" s="98">
        <f>SUM(C7:C50)</f>
        <v>27820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2000.0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10340.0</v>
      </c>
    </row>
    <row r="12">
      <c r="A12" s="97" t="s">
        <v>1175</v>
      </c>
      <c r="B12" s="97" t="s">
        <v>1183</v>
      </c>
      <c r="C12" s="97">
        <v>300.0</v>
      </c>
    </row>
    <row r="13">
      <c r="A13" s="97" t="s">
        <v>1184</v>
      </c>
      <c r="B13" s="97" t="s">
        <v>833</v>
      </c>
      <c r="C13" s="97">
        <v>550.0</v>
      </c>
    </row>
    <row r="14">
      <c r="A14" s="97" t="s">
        <v>1185</v>
      </c>
      <c r="B14" s="97" t="s">
        <v>779</v>
      </c>
      <c r="C14" s="97">
        <v>580.0</v>
      </c>
    </row>
    <row r="15">
      <c r="A15" s="97" t="s">
        <v>1186</v>
      </c>
      <c r="B15" s="97" t="s">
        <v>1091</v>
      </c>
      <c r="C15" s="97">
        <v>1700.0</v>
      </c>
    </row>
    <row r="16">
      <c r="A16" s="97" t="s">
        <v>1187</v>
      </c>
      <c r="B16" s="97" t="s">
        <v>275</v>
      </c>
      <c r="C16" s="97">
        <v>6000.0</v>
      </c>
    </row>
    <row r="30">
      <c r="D30" s="97" t="s">
        <v>1188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cellComments="atEnd" orientation="landscape" pageOrder="overThenDown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515</v>
      </c>
    </row>
    <row r="3">
      <c r="A3" s="97" t="s">
        <v>746</v>
      </c>
      <c r="B3" s="97" t="s">
        <v>582</v>
      </c>
    </row>
    <row r="4">
      <c r="A4" s="97" t="s">
        <v>747</v>
      </c>
      <c r="B4" s="98">
        <f>SUM(C7:C50)</f>
        <v>39940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11000.0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1500.0</v>
      </c>
    </row>
    <row r="11">
      <c r="A11" s="97">
        <v>5.0</v>
      </c>
      <c r="B11" s="100" t="s">
        <v>754</v>
      </c>
      <c r="C11" s="100">
        <v>17990.0</v>
      </c>
    </row>
    <row r="12">
      <c r="A12" s="97" t="s">
        <v>1098</v>
      </c>
      <c r="B12" s="97" t="s">
        <v>969</v>
      </c>
      <c r="C12" s="97">
        <v>1400.0</v>
      </c>
    </row>
    <row r="13">
      <c r="A13" s="97" t="s">
        <v>1189</v>
      </c>
      <c r="B13" s="97" t="s">
        <v>1091</v>
      </c>
      <c r="C13" s="97">
        <v>1700.0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  <row r="31">
      <c r="D31" s="97" t="s">
        <v>1190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cellComments="atEnd" orientation="landscape" pageOrder="overThenDown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1">
      <c r="C1" s="103"/>
    </row>
    <row r="2">
      <c r="A2" s="97" t="s">
        <v>1</v>
      </c>
      <c r="B2" s="97" t="s">
        <v>513</v>
      </c>
      <c r="C2" s="103"/>
    </row>
    <row r="3">
      <c r="A3" s="97" t="s">
        <v>746</v>
      </c>
      <c r="B3" s="97" t="s">
        <v>582</v>
      </c>
      <c r="C3" s="103"/>
    </row>
    <row r="4">
      <c r="A4" s="97" t="s">
        <v>747</v>
      </c>
      <c r="B4" s="98">
        <f>SUM(C7:C50)</f>
        <v>12290</v>
      </c>
      <c r="C4" s="103"/>
    </row>
    <row r="5">
      <c r="C5" s="103"/>
    </row>
    <row r="6">
      <c r="A6" s="97" t="s">
        <v>0</v>
      </c>
      <c r="B6" s="97" t="s">
        <v>748</v>
      </c>
      <c r="C6" s="104" t="s">
        <v>749</v>
      </c>
    </row>
    <row r="7">
      <c r="A7" s="97">
        <v>1.0</v>
      </c>
      <c r="B7" s="97" t="s">
        <v>750</v>
      </c>
      <c r="C7" s="104">
        <v>3500.0</v>
      </c>
    </row>
    <row r="8">
      <c r="A8" s="97">
        <v>2.0</v>
      </c>
      <c r="B8" s="97" t="s">
        <v>751</v>
      </c>
      <c r="C8" s="104">
        <v>350.0</v>
      </c>
    </row>
    <row r="9">
      <c r="A9" s="97">
        <v>3.0</v>
      </c>
      <c r="B9" s="97" t="s">
        <v>752</v>
      </c>
      <c r="C9" s="104">
        <v>0.0</v>
      </c>
    </row>
    <row r="10">
      <c r="A10" s="97">
        <v>4.0</v>
      </c>
      <c r="B10" s="97" t="s">
        <v>753</v>
      </c>
      <c r="C10" s="104">
        <v>500.0</v>
      </c>
    </row>
    <row r="11">
      <c r="A11" s="97">
        <v>5.0</v>
      </c>
      <c r="B11" s="100" t="s">
        <v>754</v>
      </c>
      <c r="C11" s="105">
        <v>5240.0</v>
      </c>
    </row>
    <row r="12">
      <c r="A12" s="97" t="s">
        <v>1191</v>
      </c>
      <c r="B12" s="97" t="s">
        <v>973</v>
      </c>
      <c r="C12" s="104">
        <v>500.0</v>
      </c>
    </row>
    <row r="13">
      <c r="A13" s="97" t="s">
        <v>1192</v>
      </c>
      <c r="B13" s="97" t="s">
        <v>973</v>
      </c>
      <c r="C13" s="104">
        <v>500.0</v>
      </c>
    </row>
    <row r="14">
      <c r="A14" s="97" t="s">
        <v>1193</v>
      </c>
      <c r="B14" s="97" t="s">
        <v>1091</v>
      </c>
      <c r="C14" s="104">
        <v>1700.0</v>
      </c>
    </row>
    <row r="15">
      <c r="A15" s="97">
        <v>9.0</v>
      </c>
      <c r="C15" s="103"/>
    </row>
    <row r="16">
      <c r="A16" s="97">
        <v>10.0</v>
      </c>
      <c r="C16" s="103"/>
    </row>
    <row r="17">
      <c r="C17" s="103"/>
    </row>
    <row r="18">
      <c r="C18" s="103"/>
    </row>
    <row r="19">
      <c r="C19" s="103"/>
    </row>
    <row r="20">
      <c r="C20" s="103"/>
    </row>
    <row r="21">
      <c r="C21" s="103"/>
    </row>
    <row r="22">
      <c r="C22" s="103"/>
    </row>
    <row r="23">
      <c r="C23" s="103"/>
    </row>
    <row r="24">
      <c r="C24" s="103"/>
    </row>
    <row r="25">
      <c r="C25" s="103"/>
    </row>
    <row r="26">
      <c r="C26" s="103"/>
    </row>
    <row r="27">
      <c r="C27" s="103"/>
    </row>
    <row r="28">
      <c r="C28" s="103"/>
    </row>
    <row r="29">
      <c r="C29" s="103"/>
    </row>
    <row r="30">
      <c r="C30" s="103"/>
    </row>
    <row r="31">
      <c r="C31" s="103"/>
    </row>
    <row r="32">
      <c r="C32" s="103"/>
    </row>
    <row r="33">
      <c r="C33" s="103"/>
    </row>
    <row r="34">
      <c r="C34" s="103"/>
    </row>
    <row r="35">
      <c r="C35" s="103"/>
    </row>
    <row r="36">
      <c r="C36" s="103"/>
    </row>
    <row r="37">
      <c r="C37" s="103"/>
    </row>
    <row r="38">
      <c r="C38" s="103"/>
    </row>
    <row r="39">
      <c r="C39" s="103"/>
    </row>
    <row r="40">
      <c r="C40" s="103"/>
    </row>
    <row r="41">
      <c r="C41" s="103"/>
    </row>
    <row r="42">
      <c r="C42" s="103"/>
    </row>
    <row r="43">
      <c r="C43" s="103"/>
    </row>
    <row r="44">
      <c r="C44" s="103"/>
    </row>
    <row r="45">
      <c r="C45" s="103"/>
    </row>
    <row r="46">
      <c r="C46" s="103"/>
    </row>
    <row r="47">
      <c r="C47" s="103"/>
    </row>
    <row r="48">
      <c r="C48" s="103"/>
    </row>
    <row r="49">
      <c r="C49" s="103"/>
    </row>
    <row r="50">
      <c r="C50" s="103"/>
    </row>
    <row r="51">
      <c r="C51" s="103"/>
    </row>
    <row r="52">
      <c r="C52" s="103"/>
    </row>
    <row r="53">
      <c r="C53" s="103"/>
    </row>
    <row r="54">
      <c r="C54" s="103"/>
    </row>
    <row r="55">
      <c r="C55" s="103"/>
    </row>
    <row r="56">
      <c r="C56" s="103"/>
    </row>
    <row r="57">
      <c r="C57" s="103"/>
    </row>
    <row r="58">
      <c r="C58" s="103"/>
    </row>
    <row r="59">
      <c r="C59" s="103"/>
    </row>
    <row r="60">
      <c r="C60" s="103"/>
    </row>
    <row r="61">
      <c r="C61" s="103"/>
    </row>
    <row r="62">
      <c r="C62" s="103"/>
    </row>
    <row r="63">
      <c r="C63" s="103"/>
    </row>
    <row r="64">
      <c r="C64" s="103"/>
    </row>
    <row r="65">
      <c r="C65" s="103"/>
    </row>
    <row r="66">
      <c r="C66" s="103"/>
    </row>
    <row r="67">
      <c r="C67" s="103"/>
    </row>
    <row r="68">
      <c r="C68" s="103"/>
    </row>
    <row r="69">
      <c r="C69" s="103"/>
    </row>
    <row r="70">
      <c r="C70" s="103"/>
    </row>
    <row r="71">
      <c r="C71" s="103"/>
    </row>
    <row r="72">
      <c r="C72" s="103"/>
    </row>
    <row r="73">
      <c r="C73" s="103"/>
    </row>
    <row r="74">
      <c r="C74" s="103"/>
    </row>
    <row r="75">
      <c r="C75" s="103"/>
    </row>
    <row r="76">
      <c r="C76" s="103"/>
    </row>
    <row r="77">
      <c r="C77" s="103"/>
    </row>
    <row r="78">
      <c r="C78" s="103"/>
    </row>
    <row r="79">
      <c r="C79" s="103"/>
    </row>
    <row r="80">
      <c r="C80" s="103"/>
    </row>
    <row r="81">
      <c r="C81" s="103"/>
    </row>
    <row r="82">
      <c r="C82" s="103"/>
    </row>
    <row r="83">
      <c r="C83" s="103"/>
    </row>
    <row r="84">
      <c r="C84" s="103"/>
    </row>
    <row r="85">
      <c r="C85" s="103"/>
    </row>
    <row r="86">
      <c r="C86" s="103"/>
    </row>
    <row r="87">
      <c r="C87" s="103"/>
    </row>
    <row r="88">
      <c r="C88" s="103"/>
    </row>
    <row r="89">
      <c r="C89" s="103"/>
    </row>
    <row r="90">
      <c r="C90" s="103"/>
    </row>
    <row r="91">
      <c r="C91" s="103"/>
    </row>
    <row r="92">
      <c r="C92" s="103"/>
    </row>
    <row r="93">
      <c r="C93" s="103"/>
    </row>
    <row r="94">
      <c r="C94" s="103"/>
    </row>
    <row r="95">
      <c r="C95" s="103"/>
    </row>
    <row r="96">
      <c r="C96" s="103"/>
    </row>
    <row r="97">
      <c r="C97" s="103"/>
    </row>
    <row r="98">
      <c r="C98" s="103"/>
    </row>
    <row r="99">
      <c r="C99" s="103"/>
    </row>
    <row r="100">
      <c r="C100" s="103"/>
    </row>
    <row r="101">
      <c r="C101" s="103"/>
    </row>
    <row r="102">
      <c r="C102" s="103"/>
    </row>
    <row r="103">
      <c r="C103" s="103"/>
    </row>
    <row r="104">
      <c r="C104" s="103"/>
    </row>
    <row r="105">
      <c r="C105" s="103"/>
    </row>
    <row r="106">
      <c r="C106" s="103"/>
    </row>
    <row r="107">
      <c r="C107" s="103"/>
    </row>
    <row r="108">
      <c r="C108" s="103"/>
    </row>
    <row r="109">
      <c r="C109" s="103"/>
    </row>
    <row r="110">
      <c r="C110" s="103"/>
    </row>
    <row r="111">
      <c r="C111" s="103"/>
    </row>
    <row r="112">
      <c r="C112" s="103"/>
    </row>
    <row r="113">
      <c r="C113" s="103"/>
    </row>
    <row r="114">
      <c r="C114" s="103"/>
    </row>
    <row r="115">
      <c r="C115" s="103"/>
    </row>
    <row r="116">
      <c r="C116" s="103"/>
    </row>
    <row r="117">
      <c r="C117" s="103"/>
    </row>
    <row r="118">
      <c r="C118" s="103"/>
    </row>
    <row r="119">
      <c r="C119" s="103"/>
    </row>
    <row r="120">
      <c r="C120" s="103"/>
    </row>
    <row r="121">
      <c r="C121" s="103"/>
    </row>
    <row r="122">
      <c r="C122" s="103"/>
    </row>
    <row r="123">
      <c r="C123" s="103"/>
    </row>
    <row r="124">
      <c r="C124" s="103"/>
    </row>
    <row r="125">
      <c r="C125" s="103"/>
    </row>
    <row r="126">
      <c r="C126" s="103"/>
    </row>
    <row r="127">
      <c r="C127" s="103"/>
    </row>
    <row r="128">
      <c r="C128" s="103"/>
    </row>
    <row r="129">
      <c r="C129" s="103"/>
    </row>
    <row r="130">
      <c r="C130" s="103"/>
    </row>
    <row r="131">
      <c r="C131" s="103"/>
    </row>
    <row r="132">
      <c r="C132" s="103"/>
    </row>
    <row r="133">
      <c r="C133" s="103"/>
    </row>
    <row r="134">
      <c r="C134" s="103"/>
    </row>
    <row r="135">
      <c r="C135" s="103"/>
    </row>
    <row r="136">
      <c r="C136" s="103"/>
    </row>
    <row r="137">
      <c r="C137" s="103"/>
    </row>
    <row r="138">
      <c r="C138" s="103"/>
    </row>
    <row r="139">
      <c r="C139" s="103"/>
    </row>
    <row r="140">
      <c r="C140" s="103"/>
    </row>
    <row r="141">
      <c r="C141" s="103"/>
    </row>
    <row r="142">
      <c r="C142" s="103"/>
    </row>
    <row r="143">
      <c r="C143" s="103"/>
    </row>
    <row r="144">
      <c r="C144" s="103"/>
    </row>
    <row r="145">
      <c r="C145" s="103"/>
    </row>
    <row r="146">
      <c r="C146" s="103"/>
    </row>
    <row r="147">
      <c r="C147" s="103"/>
    </row>
    <row r="148">
      <c r="C148" s="103"/>
    </row>
    <row r="149">
      <c r="C149" s="103"/>
    </row>
    <row r="150">
      <c r="C150" s="103"/>
    </row>
    <row r="151">
      <c r="C151" s="103"/>
    </row>
    <row r="152">
      <c r="C152" s="103"/>
    </row>
    <row r="153">
      <c r="C153" s="103"/>
    </row>
    <row r="154">
      <c r="C154" s="103"/>
    </row>
    <row r="155">
      <c r="C155" s="103"/>
    </row>
    <row r="156">
      <c r="C156" s="103"/>
    </row>
    <row r="157">
      <c r="C157" s="103"/>
    </row>
    <row r="158">
      <c r="C158" s="103"/>
    </row>
    <row r="159">
      <c r="C159" s="103"/>
    </row>
    <row r="160">
      <c r="C160" s="103"/>
    </row>
    <row r="161">
      <c r="C161" s="103"/>
    </row>
    <row r="162">
      <c r="C162" s="103"/>
    </row>
    <row r="163">
      <c r="C163" s="103"/>
    </row>
    <row r="164">
      <c r="C164" s="103"/>
    </row>
    <row r="165">
      <c r="C165" s="103"/>
    </row>
    <row r="166">
      <c r="C166" s="103"/>
    </row>
    <row r="167">
      <c r="C167" s="103"/>
    </row>
    <row r="168">
      <c r="C168" s="103"/>
    </row>
    <row r="169">
      <c r="C169" s="103"/>
    </row>
    <row r="170">
      <c r="C170" s="103"/>
    </row>
    <row r="171">
      <c r="C171" s="103"/>
    </row>
    <row r="172">
      <c r="C172" s="103"/>
    </row>
    <row r="173">
      <c r="C173" s="103"/>
    </row>
    <row r="174">
      <c r="C174" s="103"/>
    </row>
    <row r="175">
      <c r="C175" s="103"/>
    </row>
    <row r="176">
      <c r="C176" s="103"/>
    </row>
    <row r="177">
      <c r="C177" s="103"/>
    </row>
    <row r="178">
      <c r="C178" s="103"/>
    </row>
    <row r="179">
      <c r="C179" s="103"/>
    </row>
    <row r="180">
      <c r="C180" s="103"/>
    </row>
    <row r="181">
      <c r="C181" s="103"/>
    </row>
    <row r="182">
      <c r="C182" s="103"/>
    </row>
    <row r="183">
      <c r="C183" s="103"/>
    </row>
    <row r="184">
      <c r="C184" s="103"/>
    </row>
    <row r="185">
      <c r="C185" s="103"/>
    </row>
    <row r="186">
      <c r="C186" s="103"/>
    </row>
    <row r="187">
      <c r="C187" s="103"/>
    </row>
    <row r="188">
      <c r="C188" s="103"/>
    </row>
    <row r="189">
      <c r="C189" s="103"/>
    </row>
    <row r="190">
      <c r="C190" s="103"/>
    </row>
    <row r="191">
      <c r="C191" s="103"/>
    </row>
    <row r="192">
      <c r="C192" s="103"/>
    </row>
    <row r="193">
      <c r="C193" s="103"/>
    </row>
    <row r="194">
      <c r="C194" s="103"/>
    </row>
    <row r="195">
      <c r="C195" s="103"/>
    </row>
    <row r="196">
      <c r="C196" s="103"/>
    </row>
    <row r="197">
      <c r="C197" s="103"/>
    </row>
    <row r="198">
      <c r="C198" s="103"/>
    </row>
    <row r="199">
      <c r="C199" s="103"/>
    </row>
    <row r="200">
      <c r="C200" s="103"/>
    </row>
    <row r="201">
      <c r="C201" s="103"/>
    </row>
    <row r="202">
      <c r="C202" s="103"/>
    </row>
    <row r="203">
      <c r="C203" s="103"/>
    </row>
    <row r="204">
      <c r="C204" s="103"/>
    </row>
    <row r="205">
      <c r="C205" s="103"/>
    </row>
    <row r="206">
      <c r="C206" s="103"/>
    </row>
    <row r="207">
      <c r="C207" s="103"/>
    </row>
    <row r="208">
      <c r="C208" s="103"/>
    </row>
    <row r="209">
      <c r="C209" s="103"/>
    </row>
    <row r="210">
      <c r="C210" s="103"/>
    </row>
    <row r="211">
      <c r="C211" s="103"/>
    </row>
    <row r="212">
      <c r="C212" s="103"/>
    </row>
    <row r="213">
      <c r="C213" s="103"/>
    </row>
    <row r="214">
      <c r="C214" s="103"/>
    </row>
    <row r="215">
      <c r="C215" s="103"/>
    </row>
    <row r="216">
      <c r="C216" s="103"/>
    </row>
    <row r="217">
      <c r="C217" s="103"/>
    </row>
    <row r="218">
      <c r="C218" s="103"/>
    </row>
    <row r="219">
      <c r="C219" s="103"/>
    </row>
    <row r="220">
      <c r="C220" s="103"/>
    </row>
    <row r="221">
      <c r="C221" s="103"/>
    </row>
    <row r="222">
      <c r="C222" s="103"/>
    </row>
    <row r="223">
      <c r="C223" s="103"/>
    </row>
    <row r="224">
      <c r="C224" s="103"/>
    </row>
    <row r="225">
      <c r="C225" s="103"/>
    </row>
    <row r="226">
      <c r="C226" s="103"/>
    </row>
    <row r="227">
      <c r="C227" s="103"/>
    </row>
    <row r="228">
      <c r="C228" s="103"/>
    </row>
    <row r="229">
      <c r="C229" s="103"/>
    </row>
    <row r="230">
      <c r="C230" s="103"/>
    </row>
    <row r="231">
      <c r="C231" s="103"/>
    </row>
    <row r="232">
      <c r="C232" s="103"/>
    </row>
    <row r="233">
      <c r="C233" s="103"/>
    </row>
    <row r="234">
      <c r="C234" s="103"/>
    </row>
    <row r="235">
      <c r="C235" s="103"/>
    </row>
    <row r="236">
      <c r="C236" s="103"/>
    </row>
    <row r="237">
      <c r="C237" s="103"/>
    </row>
    <row r="238">
      <c r="C238" s="103"/>
    </row>
    <row r="239">
      <c r="C239" s="103"/>
    </row>
    <row r="240">
      <c r="C240" s="103"/>
    </row>
    <row r="241">
      <c r="C241" s="103"/>
    </row>
    <row r="242">
      <c r="C242" s="103"/>
    </row>
    <row r="243">
      <c r="C243" s="103"/>
    </row>
    <row r="244">
      <c r="C244" s="103"/>
    </row>
    <row r="245">
      <c r="C245" s="103"/>
    </row>
    <row r="246">
      <c r="C246" s="103"/>
    </row>
    <row r="247">
      <c r="C247" s="103"/>
    </row>
    <row r="248">
      <c r="C248" s="103"/>
    </row>
    <row r="249">
      <c r="C249" s="103"/>
    </row>
    <row r="250">
      <c r="C250" s="103"/>
    </row>
    <row r="251">
      <c r="C251" s="103"/>
    </row>
    <row r="252">
      <c r="C252" s="103"/>
    </row>
    <row r="253">
      <c r="C253" s="103"/>
    </row>
    <row r="254">
      <c r="C254" s="103"/>
    </row>
    <row r="255">
      <c r="C255" s="103"/>
    </row>
    <row r="256">
      <c r="C256" s="103"/>
    </row>
    <row r="257">
      <c r="C257" s="103"/>
    </row>
    <row r="258">
      <c r="C258" s="103"/>
    </row>
    <row r="259">
      <c r="C259" s="103"/>
    </row>
    <row r="260">
      <c r="C260" s="103"/>
    </row>
    <row r="261">
      <c r="C261" s="103"/>
    </row>
    <row r="262">
      <c r="C262" s="103"/>
    </row>
    <row r="263">
      <c r="C263" s="103"/>
    </row>
    <row r="264">
      <c r="C264" s="103"/>
    </row>
    <row r="265">
      <c r="C265" s="103"/>
    </row>
    <row r="266">
      <c r="C266" s="103"/>
    </row>
    <row r="267">
      <c r="C267" s="103"/>
    </row>
    <row r="268">
      <c r="C268" s="103"/>
    </row>
    <row r="269">
      <c r="C269" s="103"/>
    </row>
    <row r="270">
      <c r="C270" s="103"/>
    </row>
    <row r="271">
      <c r="C271" s="103"/>
    </row>
    <row r="272">
      <c r="C272" s="103"/>
    </row>
    <row r="273">
      <c r="C273" s="103"/>
    </row>
    <row r="274">
      <c r="C274" s="103"/>
    </row>
    <row r="275">
      <c r="C275" s="103"/>
    </row>
    <row r="276">
      <c r="C276" s="103"/>
    </row>
    <row r="277">
      <c r="C277" s="103"/>
    </row>
    <row r="278">
      <c r="C278" s="103"/>
    </row>
    <row r="279">
      <c r="C279" s="103"/>
    </row>
    <row r="280">
      <c r="C280" s="103"/>
    </row>
    <row r="281">
      <c r="C281" s="103"/>
    </row>
    <row r="282">
      <c r="C282" s="103"/>
    </row>
    <row r="283">
      <c r="C283" s="103"/>
    </row>
    <row r="284">
      <c r="C284" s="103"/>
    </row>
    <row r="285">
      <c r="C285" s="103"/>
    </row>
    <row r="286">
      <c r="C286" s="103"/>
    </row>
    <row r="287">
      <c r="C287" s="103"/>
    </row>
    <row r="288">
      <c r="C288" s="103"/>
    </row>
    <row r="289">
      <c r="C289" s="103"/>
    </row>
    <row r="290">
      <c r="C290" s="103"/>
    </row>
    <row r="291">
      <c r="C291" s="103"/>
    </row>
    <row r="292">
      <c r="C292" s="103"/>
    </row>
    <row r="293">
      <c r="C293" s="103"/>
    </row>
    <row r="294">
      <c r="C294" s="103"/>
    </row>
    <row r="295">
      <c r="C295" s="103"/>
    </row>
    <row r="296">
      <c r="C296" s="103"/>
    </row>
    <row r="297">
      <c r="C297" s="103"/>
    </row>
    <row r="298">
      <c r="C298" s="103"/>
    </row>
    <row r="299">
      <c r="C299" s="103"/>
    </row>
    <row r="300">
      <c r="C300" s="103"/>
    </row>
    <row r="301">
      <c r="C301" s="103"/>
    </row>
    <row r="302">
      <c r="C302" s="103"/>
    </row>
    <row r="303">
      <c r="C303" s="103"/>
    </row>
    <row r="304">
      <c r="C304" s="103"/>
    </row>
    <row r="305">
      <c r="C305" s="103"/>
    </row>
    <row r="306">
      <c r="C306" s="103"/>
    </row>
    <row r="307">
      <c r="C307" s="103"/>
    </row>
    <row r="308">
      <c r="C308" s="103"/>
    </row>
    <row r="309">
      <c r="C309" s="103"/>
    </row>
    <row r="310">
      <c r="C310" s="103"/>
    </row>
    <row r="311">
      <c r="C311" s="103"/>
    </row>
    <row r="312">
      <c r="C312" s="103"/>
    </row>
    <row r="313">
      <c r="C313" s="103"/>
    </row>
    <row r="314">
      <c r="C314" s="103"/>
    </row>
    <row r="315">
      <c r="C315" s="103"/>
    </row>
    <row r="316">
      <c r="C316" s="103"/>
    </row>
    <row r="317">
      <c r="C317" s="103"/>
    </row>
    <row r="318">
      <c r="C318" s="103"/>
    </row>
    <row r="319">
      <c r="C319" s="103"/>
    </row>
    <row r="320">
      <c r="C320" s="103"/>
    </row>
    <row r="321">
      <c r="C321" s="103"/>
    </row>
    <row r="322">
      <c r="C322" s="103"/>
    </row>
    <row r="323">
      <c r="C323" s="103"/>
    </row>
    <row r="324">
      <c r="C324" s="103"/>
    </row>
    <row r="325">
      <c r="C325" s="103"/>
    </row>
    <row r="326">
      <c r="C326" s="103"/>
    </row>
    <row r="327">
      <c r="C327" s="103"/>
    </row>
    <row r="328">
      <c r="C328" s="103"/>
    </row>
    <row r="329">
      <c r="C329" s="103"/>
    </row>
    <row r="330">
      <c r="C330" s="103"/>
    </row>
    <row r="331">
      <c r="C331" s="103"/>
    </row>
    <row r="332">
      <c r="C332" s="103"/>
    </row>
    <row r="333">
      <c r="C333" s="103"/>
    </row>
    <row r="334">
      <c r="C334" s="103"/>
    </row>
    <row r="335">
      <c r="C335" s="103"/>
    </row>
    <row r="336">
      <c r="C336" s="103"/>
    </row>
    <row r="337">
      <c r="C337" s="103"/>
    </row>
    <row r="338">
      <c r="C338" s="103"/>
    </row>
    <row r="339">
      <c r="C339" s="103"/>
    </row>
    <row r="340">
      <c r="C340" s="103"/>
    </row>
    <row r="341">
      <c r="C341" s="103"/>
    </row>
    <row r="342">
      <c r="C342" s="103"/>
    </row>
    <row r="343">
      <c r="C343" s="103"/>
    </row>
    <row r="344">
      <c r="C344" s="103"/>
    </row>
    <row r="345">
      <c r="C345" s="103"/>
    </row>
    <row r="346">
      <c r="C346" s="103"/>
    </row>
    <row r="347">
      <c r="C347" s="103"/>
    </row>
    <row r="348">
      <c r="C348" s="103"/>
    </row>
    <row r="349">
      <c r="C349" s="103"/>
    </row>
    <row r="350">
      <c r="C350" s="103"/>
    </row>
    <row r="351">
      <c r="C351" s="103"/>
    </row>
    <row r="352">
      <c r="C352" s="103"/>
    </row>
    <row r="353">
      <c r="C353" s="103"/>
    </row>
    <row r="354">
      <c r="C354" s="103"/>
    </row>
    <row r="355">
      <c r="C355" s="103"/>
    </row>
    <row r="356">
      <c r="C356" s="103"/>
    </row>
    <row r="357">
      <c r="C357" s="103"/>
    </row>
    <row r="358">
      <c r="C358" s="103"/>
    </row>
    <row r="359">
      <c r="C359" s="103"/>
    </row>
    <row r="360">
      <c r="C360" s="103"/>
    </row>
    <row r="361">
      <c r="C361" s="103"/>
    </row>
    <row r="362">
      <c r="C362" s="103"/>
    </row>
    <row r="363">
      <c r="C363" s="103"/>
    </row>
    <row r="364">
      <c r="C364" s="103"/>
    </row>
    <row r="365">
      <c r="C365" s="103"/>
    </row>
    <row r="366">
      <c r="C366" s="103"/>
    </row>
    <row r="367">
      <c r="C367" s="103"/>
    </row>
    <row r="368">
      <c r="C368" s="103"/>
    </row>
    <row r="369">
      <c r="C369" s="103"/>
    </row>
    <row r="370">
      <c r="C370" s="103"/>
    </row>
    <row r="371">
      <c r="C371" s="103"/>
    </row>
    <row r="372">
      <c r="C372" s="103"/>
    </row>
    <row r="373">
      <c r="C373" s="103"/>
    </row>
    <row r="374">
      <c r="C374" s="103"/>
    </row>
    <row r="375">
      <c r="C375" s="103"/>
    </row>
    <row r="376">
      <c r="C376" s="103"/>
    </row>
    <row r="377">
      <c r="C377" s="103"/>
    </row>
    <row r="378">
      <c r="C378" s="103"/>
    </row>
    <row r="379">
      <c r="C379" s="103"/>
    </row>
    <row r="380">
      <c r="C380" s="103"/>
    </row>
    <row r="381">
      <c r="C381" s="103"/>
    </row>
    <row r="382">
      <c r="C382" s="103"/>
    </row>
    <row r="383">
      <c r="C383" s="103"/>
    </row>
    <row r="384">
      <c r="C384" s="103"/>
    </row>
    <row r="385">
      <c r="C385" s="103"/>
    </row>
    <row r="386">
      <c r="C386" s="103"/>
    </row>
    <row r="387">
      <c r="C387" s="103"/>
    </row>
    <row r="388">
      <c r="C388" s="103"/>
    </row>
    <row r="389">
      <c r="C389" s="103"/>
    </row>
    <row r="390">
      <c r="C390" s="103"/>
    </row>
    <row r="391">
      <c r="C391" s="103"/>
    </row>
    <row r="392">
      <c r="C392" s="103"/>
    </row>
    <row r="393">
      <c r="C393" s="103"/>
    </row>
    <row r="394">
      <c r="C394" s="103"/>
    </row>
    <row r="395">
      <c r="C395" s="103"/>
    </row>
    <row r="396">
      <c r="C396" s="103"/>
    </row>
    <row r="397">
      <c r="C397" s="103"/>
    </row>
    <row r="398">
      <c r="C398" s="103"/>
    </row>
    <row r="399">
      <c r="C399" s="103"/>
    </row>
    <row r="400">
      <c r="C400" s="103"/>
    </row>
    <row r="401">
      <c r="C401" s="103"/>
    </row>
    <row r="402">
      <c r="C402" s="103"/>
    </row>
    <row r="403">
      <c r="C403" s="103"/>
    </row>
    <row r="404">
      <c r="C404" s="103"/>
    </row>
    <row r="405">
      <c r="C405" s="103"/>
    </row>
    <row r="406">
      <c r="C406" s="103"/>
    </row>
    <row r="407">
      <c r="C407" s="103"/>
    </row>
    <row r="408">
      <c r="C408" s="103"/>
    </row>
    <row r="409">
      <c r="C409" s="103"/>
    </row>
    <row r="410">
      <c r="C410" s="103"/>
    </row>
    <row r="411">
      <c r="C411" s="103"/>
    </row>
    <row r="412">
      <c r="C412" s="103"/>
    </row>
    <row r="413">
      <c r="C413" s="103"/>
    </row>
    <row r="414">
      <c r="C414" s="103"/>
    </row>
    <row r="415">
      <c r="C415" s="103"/>
    </row>
    <row r="416">
      <c r="C416" s="103"/>
    </row>
    <row r="417">
      <c r="C417" s="103"/>
    </row>
    <row r="418">
      <c r="C418" s="103"/>
    </row>
    <row r="419">
      <c r="C419" s="103"/>
    </row>
    <row r="420">
      <c r="C420" s="103"/>
    </row>
    <row r="421">
      <c r="C421" s="103"/>
    </row>
    <row r="422">
      <c r="C422" s="103"/>
    </row>
    <row r="423">
      <c r="C423" s="103"/>
    </row>
    <row r="424">
      <c r="C424" s="103"/>
    </row>
    <row r="425">
      <c r="C425" s="103"/>
    </row>
    <row r="426">
      <c r="C426" s="103"/>
    </row>
    <row r="427">
      <c r="C427" s="103"/>
    </row>
    <row r="428">
      <c r="C428" s="103"/>
    </row>
    <row r="429">
      <c r="C429" s="103"/>
    </row>
    <row r="430">
      <c r="C430" s="103"/>
    </row>
    <row r="431">
      <c r="C431" s="103"/>
    </row>
    <row r="432">
      <c r="C432" s="103"/>
    </row>
    <row r="433">
      <c r="C433" s="103"/>
    </row>
    <row r="434">
      <c r="C434" s="103"/>
    </row>
    <row r="435">
      <c r="C435" s="103"/>
    </row>
    <row r="436">
      <c r="C436" s="103"/>
    </row>
    <row r="437">
      <c r="C437" s="103"/>
    </row>
    <row r="438">
      <c r="C438" s="103"/>
    </row>
    <row r="439">
      <c r="C439" s="103"/>
    </row>
    <row r="440">
      <c r="C440" s="103"/>
    </row>
    <row r="441">
      <c r="C441" s="103"/>
    </row>
    <row r="442">
      <c r="C442" s="103"/>
    </row>
    <row r="443">
      <c r="C443" s="103"/>
    </row>
    <row r="444">
      <c r="C444" s="103"/>
    </row>
    <row r="445">
      <c r="C445" s="103"/>
    </row>
    <row r="446">
      <c r="C446" s="103"/>
    </row>
    <row r="447">
      <c r="C447" s="103"/>
    </row>
    <row r="448">
      <c r="C448" s="103"/>
    </row>
    <row r="449">
      <c r="C449" s="103"/>
    </row>
    <row r="450">
      <c r="C450" s="103"/>
    </row>
    <row r="451">
      <c r="C451" s="103"/>
    </row>
    <row r="452">
      <c r="C452" s="103"/>
    </row>
    <row r="453">
      <c r="C453" s="103"/>
    </row>
    <row r="454">
      <c r="C454" s="103"/>
    </row>
    <row r="455">
      <c r="C455" s="103"/>
    </row>
    <row r="456">
      <c r="C456" s="103"/>
    </row>
    <row r="457">
      <c r="C457" s="103"/>
    </row>
    <row r="458">
      <c r="C458" s="103"/>
    </row>
    <row r="459">
      <c r="C459" s="103"/>
    </row>
    <row r="460">
      <c r="C460" s="103"/>
    </row>
    <row r="461">
      <c r="C461" s="103"/>
    </row>
    <row r="462">
      <c r="C462" s="103"/>
    </row>
    <row r="463">
      <c r="C463" s="103"/>
    </row>
    <row r="464">
      <c r="C464" s="103"/>
    </row>
    <row r="465">
      <c r="C465" s="103"/>
    </row>
    <row r="466">
      <c r="C466" s="103"/>
    </row>
    <row r="467">
      <c r="C467" s="103"/>
    </row>
    <row r="468">
      <c r="C468" s="103"/>
    </row>
    <row r="469">
      <c r="C469" s="103"/>
    </row>
    <row r="470">
      <c r="C470" s="103"/>
    </row>
    <row r="471">
      <c r="C471" s="103"/>
    </row>
    <row r="472">
      <c r="C472" s="103"/>
    </row>
    <row r="473">
      <c r="C473" s="103"/>
    </row>
    <row r="474">
      <c r="C474" s="103"/>
    </row>
    <row r="475">
      <c r="C475" s="103"/>
    </row>
    <row r="476">
      <c r="C476" s="103"/>
    </row>
    <row r="477">
      <c r="C477" s="103"/>
    </row>
    <row r="478">
      <c r="C478" s="103"/>
    </row>
    <row r="479">
      <c r="C479" s="103"/>
    </row>
    <row r="480">
      <c r="C480" s="103"/>
    </row>
    <row r="481">
      <c r="C481" s="103"/>
    </row>
    <row r="482">
      <c r="C482" s="103"/>
    </row>
    <row r="483">
      <c r="C483" s="103"/>
    </row>
    <row r="484">
      <c r="C484" s="103"/>
    </row>
    <row r="485">
      <c r="C485" s="103"/>
    </row>
    <row r="486">
      <c r="C486" s="103"/>
    </row>
    <row r="487">
      <c r="C487" s="103"/>
    </row>
    <row r="488">
      <c r="C488" s="103"/>
    </row>
    <row r="489">
      <c r="C489" s="103"/>
    </row>
    <row r="490">
      <c r="C490" s="103"/>
    </row>
    <row r="491">
      <c r="C491" s="103"/>
    </row>
    <row r="492">
      <c r="C492" s="103"/>
    </row>
    <row r="493">
      <c r="C493" s="103"/>
    </row>
    <row r="494">
      <c r="C494" s="103"/>
    </row>
    <row r="495">
      <c r="C495" s="103"/>
    </row>
    <row r="496">
      <c r="C496" s="103"/>
    </row>
    <row r="497">
      <c r="C497" s="103"/>
    </row>
    <row r="498">
      <c r="C498" s="103"/>
    </row>
    <row r="499">
      <c r="C499" s="103"/>
    </row>
    <row r="500">
      <c r="C500" s="103"/>
    </row>
    <row r="501">
      <c r="C501" s="103"/>
    </row>
    <row r="502">
      <c r="C502" s="103"/>
    </row>
    <row r="503">
      <c r="C503" s="103"/>
    </row>
    <row r="504">
      <c r="C504" s="103"/>
    </row>
    <row r="505">
      <c r="C505" s="103"/>
    </row>
    <row r="506">
      <c r="C506" s="103"/>
    </row>
    <row r="507">
      <c r="C507" s="103"/>
    </row>
    <row r="508">
      <c r="C508" s="103"/>
    </row>
    <row r="509">
      <c r="C509" s="103"/>
    </row>
    <row r="510">
      <c r="C510" s="103"/>
    </row>
    <row r="511">
      <c r="C511" s="103"/>
    </row>
    <row r="512">
      <c r="C512" s="103"/>
    </row>
    <row r="513">
      <c r="C513" s="103"/>
    </row>
    <row r="514">
      <c r="C514" s="103"/>
    </row>
    <row r="515">
      <c r="C515" s="103"/>
    </row>
    <row r="516">
      <c r="C516" s="103"/>
    </row>
    <row r="517">
      <c r="C517" s="103"/>
    </row>
    <row r="518">
      <c r="C518" s="103"/>
    </row>
    <row r="519">
      <c r="C519" s="103"/>
    </row>
    <row r="520">
      <c r="C520" s="103"/>
    </row>
    <row r="521">
      <c r="C521" s="103"/>
    </row>
    <row r="522">
      <c r="C522" s="103"/>
    </row>
    <row r="523">
      <c r="C523" s="103"/>
    </row>
    <row r="524">
      <c r="C524" s="103"/>
    </row>
    <row r="525">
      <c r="C525" s="103"/>
    </row>
    <row r="526">
      <c r="C526" s="103"/>
    </row>
    <row r="527">
      <c r="C527" s="103"/>
    </row>
    <row r="528">
      <c r="C528" s="103"/>
    </row>
    <row r="529">
      <c r="C529" s="103"/>
    </row>
    <row r="530">
      <c r="C530" s="103"/>
    </row>
    <row r="531">
      <c r="C531" s="103"/>
    </row>
    <row r="532">
      <c r="C532" s="103"/>
    </row>
    <row r="533">
      <c r="C533" s="103"/>
    </row>
    <row r="534">
      <c r="C534" s="103"/>
    </row>
    <row r="535">
      <c r="C535" s="103"/>
    </row>
    <row r="536">
      <c r="C536" s="103"/>
    </row>
    <row r="537">
      <c r="C537" s="103"/>
    </row>
    <row r="538">
      <c r="C538" s="103"/>
    </row>
    <row r="539">
      <c r="C539" s="103"/>
    </row>
    <row r="540">
      <c r="C540" s="103"/>
    </row>
    <row r="541">
      <c r="C541" s="103"/>
    </row>
    <row r="542">
      <c r="C542" s="103"/>
    </row>
    <row r="543">
      <c r="C543" s="103"/>
    </row>
    <row r="544">
      <c r="C544" s="103"/>
    </row>
    <row r="545">
      <c r="C545" s="103"/>
    </row>
    <row r="546">
      <c r="C546" s="103"/>
    </row>
    <row r="547">
      <c r="C547" s="103"/>
    </row>
    <row r="548">
      <c r="C548" s="103"/>
    </row>
    <row r="549">
      <c r="C549" s="103"/>
    </row>
    <row r="550">
      <c r="C550" s="103"/>
    </row>
    <row r="551">
      <c r="C551" s="103"/>
    </row>
    <row r="552">
      <c r="C552" s="103"/>
    </row>
    <row r="553">
      <c r="C553" s="103"/>
    </row>
    <row r="554">
      <c r="C554" s="103"/>
    </row>
    <row r="555">
      <c r="C555" s="103"/>
    </row>
    <row r="556">
      <c r="C556" s="103"/>
    </row>
    <row r="557">
      <c r="C557" s="103"/>
    </row>
    <row r="558">
      <c r="C558" s="103"/>
    </row>
    <row r="559">
      <c r="C559" s="103"/>
    </row>
    <row r="560">
      <c r="C560" s="103"/>
    </row>
    <row r="561">
      <c r="C561" s="103"/>
    </row>
    <row r="562">
      <c r="C562" s="103"/>
    </row>
    <row r="563">
      <c r="C563" s="103"/>
    </row>
    <row r="564">
      <c r="C564" s="103"/>
    </row>
    <row r="565">
      <c r="C565" s="103"/>
    </row>
    <row r="566">
      <c r="C566" s="103"/>
    </row>
    <row r="567">
      <c r="C567" s="103"/>
    </row>
    <row r="568">
      <c r="C568" s="103"/>
    </row>
    <row r="569">
      <c r="C569" s="103"/>
    </row>
    <row r="570">
      <c r="C570" s="103"/>
    </row>
    <row r="571">
      <c r="C571" s="103"/>
    </row>
    <row r="572">
      <c r="C572" s="103"/>
    </row>
    <row r="573">
      <c r="C573" s="103"/>
    </row>
    <row r="574">
      <c r="C574" s="103"/>
    </row>
    <row r="575">
      <c r="C575" s="103"/>
    </row>
    <row r="576">
      <c r="C576" s="103"/>
    </row>
    <row r="577">
      <c r="C577" s="103"/>
    </row>
    <row r="578">
      <c r="C578" s="103"/>
    </row>
    <row r="579">
      <c r="C579" s="103"/>
    </row>
    <row r="580">
      <c r="C580" s="103"/>
    </row>
    <row r="581">
      <c r="C581" s="103"/>
    </row>
    <row r="582">
      <c r="C582" s="103"/>
    </row>
    <row r="583">
      <c r="C583" s="103"/>
    </row>
    <row r="584">
      <c r="C584" s="103"/>
    </row>
    <row r="585">
      <c r="C585" s="103"/>
    </row>
    <row r="586">
      <c r="C586" s="103"/>
    </row>
    <row r="587">
      <c r="C587" s="103"/>
    </row>
    <row r="588">
      <c r="C588" s="103"/>
    </row>
    <row r="589">
      <c r="C589" s="103"/>
    </row>
    <row r="590">
      <c r="C590" s="103"/>
    </row>
    <row r="591">
      <c r="C591" s="103"/>
    </row>
    <row r="592">
      <c r="C592" s="103"/>
    </row>
    <row r="593">
      <c r="C593" s="103"/>
    </row>
    <row r="594">
      <c r="C594" s="103"/>
    </row>
    <row r="595">
      <c r="C595" s="103"/>
    </row>
    <row r="596">
      <c r="C596" s="103"/>
    </row>
    <row r="597">
      <c r="C597" s="103"/>
    </row>
    <row r="598">
      <c r="C598" s="103"/>
    </row>
    <row r="599">
      <c r="C599" s="103"/>
    </row>
    <row r="600">
      <c r="C600" s="103"/>
    </row>
    <row r="601">
      <c r="C601" s="103"/>
    </row>
    <row r="602">
      <c r="C602" s="103"/>
    </row>
    <row r="603">
      <c r="C603" s="103"/>
    </row>
    <row r="604">
      <c r="C604" s="103"/>
    </row>
    <row r="605">
      <c r="C605" s="103"/>
    </row>
    <row r="606">
      <c r="C606" s="103"/>
    </row>
    <row r="607">
      <c r="C607" s="103"/>
    </row>
    <row r="608">
      <c r="C608" s="103"/>
    </row>
    <row r="609">
      <c r="C609" s="103"/>
    </row>
    <row r="610">
      <c r="C610" s="103"/>
    </row>
    <row r="611">
      <c r="C611" s="103"/>
    </row>
    <row r="612">
      <c r="C612" s="103"/>
    </row>
    <row r="613">
      <c r="C613" s="103"/>
    </row>
    <row r="614">
      <c r="C614" s="103"/>
    </row>
    <row r="615">
      <c r="C615" s="103"/>
    </row>
    <row r="616">
      <c r="C616" s="103"/>
    </row>
    <row r="617">
      <c r="C617" s="103"/>
    </row>
    <row r="618">
      <c r="C618" s="103"/>
    </row>
    <row r="619">
      <c r="C619" s="103"/>
    </row>
    <row r="620">
      <c r="C620" s="103"/>
    </row>
    <row r="621">
      <c r="C621" s="103"/>
    </row>
    <row r="622">
      <c r="C622" s="103"/>
    </row>
    <row r="623">
      <c r="C623" s="103"/>
    </row>
    <row r="624">
      <c r="C624" s="103"/>
    </row>
    <row r="625">
      <c r="C625" s="103"/>
    </row>
    <row r="626">
      <c r="C626" s="103"/>
    </row>
    <row r="627">
      <c r="C627" s="103"/>
    </row>
    <row r="628">
      <c r="C628" s="103"/>
    </row>
    <row r="629">
      <c r="C629" s="103"/>
    </row>
    <row r="630">
      <c r="C630" s="103"/>
    </row>
    <row r="631">
      <c r="C631" s="103"/>
    </row>
    <row r="632">
      <c r="C632" s="103"/>
    </row>
    <row r="633">
      <c r="C633" s="103"/>
    </row>
    <row r="634">
      <c r="C634" s="103"/>
    </row>
    <row r="635">
      <c r="C635" s="103"/>
    </row>
    <row r="636">
      <c r="C636" s="103"/>
    </row>
    <row r="637">
      <c r="C637" s="103"/>
    </row>
    <row r="638">
      <c r="C638" s="103"/>
    </row>
    <row r="639">
      <c r="C639" s="103"/>
    </row>
    <row r="640">
      <c r="C640" s="103"/>
    </row>
    <row r="641">
      <c r="C641" s="103"/>
    </row>
    <row r="642">
      <c r="C642" s="103"/>
    </row>
    <row r="643">
      <c r="C643" s="103"/>
    </row>
    <row r="644">
      <c r="C644" s="103"/>
    </row>
    <row r="645">
      <c r="C645" s="103"/>
    </row>
    <row r="646">
      <c r="C646" s="103"/>
    </row>
    <row r="647">
      <c r="C647" s="103"/>
    </row>
    <row r="648">
      <c r="C648" s="103"/>
    </row>
    <row r="649">
      <c r="C649" s="103"/>
    </row>
    <row r="650">
      <c r="C650" s="103"/>
    </row>
    <row r="651">
      <c r="C651" s="103"/>
    </row>
    <row r="652">
      <c r="C652" s="103"/>
    </row>
    <row r="653">
      <c r="C653" s="103"/>
    </row>
    <row r="654">
      <c r="C654" s="103"/>
    </row>
    <row r="655">
      <c r="C655" s="103"/>
    </row>
    <row r="656">
      <c r="C656" s="103"/>
    </row>
    <row r="657">
      <c r="C657" s="103"/>
    </row>
    <row r="658">
      <c r="C658" s="103"/>
    </row>
    <row r="659">
      <c r="C659" s="103"/>
    </row>
    <row r="660">
      <c r="C660" s="103"/>
    </row>
    <row r="661">
      <c r="C661" s="103"/>
    </row>
    <row r="662">
      <c r="C662" s="103"/>
    </row>
    <row r="663">
      <c r="C663" s="103"/>
    </row>
    <row r="664">
      <c r="C664" s="103"/>
    </row>
    <row r="665">
      <c r="C665" s="103"/>
    </row>
    <row r="666">
      <c r="C666" s="103"/>
    </row>
    <row r="667">
      <c r="C667" s="103"/>
    </row>
    <row r="668">
      <c r="C668" s="103"/>
    </row>
    <row r="669">
      <c r="C669" s="103"/>
    </row>
    <row r="670">
      <c r="C670" s="103"/>
    </row>
    <row r="671">
      <c r="C671" s="103"/>
    </row>
    <row r="672">
      <c r="C672" s="103"/>
    </row>
    <row r="673">
      <c r="C673" s="103"/>
    </row>
    <row r="674">
      <c r="C674" s="103"/>
    </row>
    <row r="675">
      <c r="C675" s="103"/>
    </row>
    <row r="676">
      <c r="C676" s="103"/>
    </row>
    <row r="677">
      <c r="C677" s="103"/>
    </row>
    <row r="678">
      <c r="C678" s="103"/>
    </row>
    <row r="679">
      <c r="C679" s="103"/>
    </row>
    <row r="680">
      <c r="C680" s="103"/>
    </row>
    <row r="681">
      <c r="C681" s="103"/>
    </row>
    <row r="682">
      <c r="C682" s="103"/>
    </row>
    <row r="683">
      <c r="C683" s="103"/>
    </row>
    <row r="684">
      <c r="C684" s="103"/>
    </row>
    <row r="685">
      <c r="C685" s="103"/>
    </row>
    <row r="686">
      <c r="C686" s="103"/>
    </row>
    <row r="687">
      <c r="C687" s="103"/>
    </row>
    <row r="688">
      <c r="C688" s="103"/>
    </row>
    <row r="689">
      <c r="C689" s="103"/>
    </row>
    <row r="690">
      <c r="C690" s="103"/>
    </row>
    <row r="691">
      <c r="C691" s="103"/>
    </row>
    <row r="692">
      <c r="C692" s="103"/>
    </row>
    <row r="693">
      <c r="C693" s="103"/>
    </row>
    <row r="694">
      <c r="C694" s="103"/>
    </row>
    <row r="695">
      <c r="C695" s="103"/>
    </row>
    <row r="696">
      <c r="C696" s="103"/>
    </row>
    <row r="697">
      <c r="C697" s="103"/>
    </row>
    <row r="698">
      <c r="C698" s="103"/>
    </row>
    <row r="699">
      <c r="C699" s="103"/>
    </row>
    <row r="700">
      <c r="C700" s="103"/>
    </row>
    <row r="701">
      <c r="C701" s="103"/>
    </row>
    <row r="702">
      <c r="C702" s="103"/>
    </row>
    <row r="703">
      <c r="C703" s="103"/>
    </row>
    <row r="704">
      <c r="C704" s="103"/>
    </row>
    <row r="705">
      <c r="C705" s="103"/>
    </row>
    <row r="706">
      <c r="C706" s="103"/>
    </row>
    <row r="707">
      <c r="C707" s="103"/>
    </row>
    <row r="708">
      <c r="C708" s="103"/>
    </row>
    <row r="709">
      <c r="C709" s="103"/>
    </row>
    <row r="710">
      <c r="C710" s="103"/>
    </row>
    <row r="711">
      <c r="C711" s="103"/>
    </row>
    <row r="712">
      <c r="C712" s="103"/>
    </row>
    <row r="713">
      <c r="C713" s="103"/>
    </row>
    <row r="714">
      <c r="C714" s="103"/>
    </row>
    <row r="715">
      <c r="C715" s="103"/>
    </row>
    <row r="716">
      <c r="C716" s="103"/>
    </row>
    <row r="717">
      <c r="C717" s="103"/>
    </row>
    <row r="718">
      <c r="C718" s="103"/>
    </row>
    <row r="719">
      <c r="C719" s="103"/>
    </row>
    <row r="720">
      <c r="C720" s="103"/>
    </row>
    <row r="721">
      <c r="C721" s="103"/>
    </row>
    <row r="722">
      <c r="C722" s="103"/>
    </row>
    <row r="723">
      <c r="C723" s="103"/>
    </row>
    <row r="724">
      <c r="C724" s="103"/>
    </row>
    <row r="725">
      <c r="C725" s="103"/>
    </row>
    <row r="726">
      <c r="C726" s="103"/>
    </row>
    <row r="727">
      <c r="C727" s="103"/>
    </row>
    <row r="728">
      <c r="C728" s="103"/>
    </row>
    <row r="729">
      <c r="C729" s="103"/>
    </row>
    <row r="730">
      <c r="C730" s="103"/>
    </row>
    <row r="731">
      <c r="C731" s="103"/>
    </row>
    <row r="732">
      <c r="C732" s="103"/>
    </row>
    <row r="733">
      <c r="C733" s="103"/>
    </row>
    <row r="734">
      <c r="C734" s="103"/>
    </row>
    <row r="735">
      <c r="C735" s="103"/>
    </row>
    <row r="736">
      <c r="C736" s="103"/>
    </row>
    <row r="737">
      <c r="C737" s="103"/>
    </row>
    <row r="738">
      <c r="C738" s="103"/>
    </row>
    <row r="739">
      <c r="C739" s="103"/>
    </row>
    <row r="740">
      <c r="C740" s="103"/>
    </row>
    <row r="741">
      <c r="C741" s="103"/>
    </row>
    <row r="742">
      <c r="C742" s="103"/>
    </row>
    <row r="743">
      <c r="C743" s="103"/>
    </row>
    <row r="744">
      <c r="C744" s="103"/>
    </row>
    <row r="745">
      <c r="C745" s="103"/>
    </row>
    <row r="746">
      <c r="C746" s="103"/>
    </row>
    <row r="747">
      <c r="C747" s="103"/>
    </row>
    <row r="748">
      <c r="C748" s="103"/>
    </row>
    <row r="749">
      <c r="C749" s="103"/>
    </row>
    <row r="750">
      <c r="C750" s="103"/>
    </row>
    <row r="751">
      <c r="C751" s="103"/>
    </row>
    <row r="752">
      <c r="C752" s="103"/>
    </row>
    <row r="753">
      <c r="C753" s="103"/>
    </row>
    <row r="754">
      <c r="C754" s="103"/>
    </row>
    <row r="755">
      <c r="C755" s="103"/>
    </row>
    <row r="756">
      <c r="C756" s="103"/>
    </row>
    <row r="757">
      <c r="C757" s="103"/>
    </row>
    <row r="758">
      <c r="C758" s="103"/>
    </row>
    <row r="759">
      <c r="C759" s="103"/>
    </row>
    <row r="760">
      <c r="C760" s="103"/>
    </row>
    <row r="761">
      <c r="C761" s="103"/>
    </row>
    <row r="762">
      <c r="C762" s="103"/>
    </row>
    <row r="763">
      <c r="C763" s="103"/>
    </row>
    <row r="764">
      <c r="C764" s="103"/>
    </row>
    <row r="765">
      <c r="C765" s="103"/>
    </row>
    <row r="766">
      <c r="C766" s="103"/>
    </row>
    <row r="767">
      <c r="C767" s="103"/>
    </row>
    <row r="768">
      <c r="C768" s="103"/>
    </row>
    <row r="769">
      <c r="C769" s="103"/>
    </row>
    <row r="770">
      <c r="C770" s="103"/>
    </row>
    <row r="771">
      <c r="C771" s="103"/>
    </row>
    <row r="772">
      <c r="C772" s="103"/>
    </row>
    <row r="773">
      <c r="C773" s="103"/>
    </row>
    <row r="774">
      <c r="C774" s="103"/>
    </row>
    <row r="775">
      <c r="C775" s="103"/>
    </row>
    <row r="776">
      <c r="C776" s="103"/>
    </row>
    <row r="777">
      <c r="C777" s="103"/>
    </row>
    <row r="778">
      <c r="C778" s="103"/>
    </row>
    <row r="779">
      <c r="C779" s="103"/>
    </row>
    <row r="780">
      <c r="C780" s="103"/>
    </row>
    <row r="781">
      <c r="C781" s="103"/>
    </row>
    <row r="782">
      <c r="C782" s="103"/>
    </row>
    <row r="783">
      <c r="C783" s="103"/>
    </row>
    <row r="784">
      <c r="C784" s="103"/>
    </row>
    <row r="785">
      <c r="C785" s="103"/>
    </row>
    <row r="786">
      <c r="C786" s="103"/>
    </row>
    <row r="787">
      <c r="C787" s="103"/>
    </row>
    <row r="788">
      <c r="C788" s="103"/>
    </row>
    <row r="789">
      <c r="C789" s="103"/>
    </row>
    <row r="790">
      <c r="C790" s="103"/>
    </row>
    <row r="791">
      <c r="C791" s="103"/>
    </row>
    <row r="792">
      <c r="C792" s="103"/>
    </row>
    <row r="793">
      <c r="C793" s="103"/>
    </row>
    <row r="794">
      <c r="C794" s="103"/>
    </row>
    <row r="795">
      <c r="C795" s="103"/>
    </row>
    <row r="796">
      <c r="C796" s="103"/>
    </row>
    <row r="797">
      <c r="C797" s="103"/>
    </row>
    <row r="798">
      <c r="C798" s="103"/>
    </row>
    <row r="799">
      <c r="C799" s="103"/>
    </row>
    <row r="800">
      <c r="C800" s="103"/>
    </row>
    <row r="801">
      <c r="C801" s="103"/>
    </row>
    <row r="802">
      <c r="C802" s="103"/>
    </row>
    <row r="803">
      <c r="C803" s="103"/>
    </row>
    <row r="804">
      <c r="C804" s="103"/>
    </row>
    <row r="805">
      <c r="C805" s="103"/>
    </row>
    <row r="806">
      <c r="C806" s="103"/>
    </row>
    <row r="807">
      <c r="C807" s="103"/>
    </row>
    <row r="808">
      <c r="C808" s="103"/>
    </row>
    <row r="809">
      <c r="C809" s="103"/>
    </row>
    <row r="810">
      <c r="C810" s="103"/>
    </row>
    <row r="811">
      <c r="C811" s="103"/>
    </row>
    <row r="812">
      <c r="C812" s="103"/>
    </row>
    <row r="813">
      <c r="C813" s="103"/>
    </row>
    <row r="814">
      <c r="C814" s="103"/>
    </row>
    <row r="815">
      <c r="C815" s="103"/>
    </row>
    <row r="816">
      <c r="C816" s="103"/>
    </row>
    <row r="817">
      <c r="C817" s="103"/>
    </row>
    <row r="818">
      <c r="C818" s="103"/>
    </row>
    <row r="819">
      <c r="C819" s="103"/>
    </row>
    <row r="820">
      <c r="C820" s="103"/>
    </row>
    <row r="821">
      <c r="C821" s="103"/>
    </row>
    <row r="822">
      <c r="C822" s="103"/>
    </row>
    <row r="823">
      <c r="C823" s="103"/>
    </row>
    <row r="824">
      <c r="C824" s="103"/>
    </row>
    <row r="825">
      <c r="C825" s="103"/>
    </row>
    <row r="826">
      <c r="C826" s="103"/>
    </row>
    <row r="827">
      <c r="C827" s="103"/>
    </row>
    <row r="828">
      <c r="C828" s="103"/>
    </row>
    <row r="829">
      <c r="C829" s="103"/>
    </row>
    <row r="830">
      <c r="C830" s="103"/>
    </row>
    <row r="831">
      <c r="C831" s="103"/>
    </row>
    <row r="832">
      <c r="C832" s="103"/>
    </row>
    <row r="833">
      <c r="C833" s="103"/>
    </row>
    <row r="834">
      <c r="C834" s="103"/>
    </row>
    <row r="835">
      <c r="C835" s="103"/>
    </row>
    <row r="836">
      <c r="C836" s="103"/>
    </row>
    <row r="837">
      <c r="C837" s="103"/>
    </row>
    <row r="838">
      <c r="C838" s="103"/>
    </row>
    <row r="839">
      <c r="C839" s="103"/>
    </row>
    <row r="840">
      <c r="C840" s="103"/>
    </row>
    <row r="841">
      <c r="C841" s="103"/>
    </row>
    <row r="842">
      <c r="C842" s="103"/>
    </row>
    <row r="843">
      <c r="C843" s="103"/>
    </row>
    <row r="844">
      <c r="C844" s="103"/>
    </row>
    <row r="845">
      <c r="C845" s="103"/>
    </row>
    <row r="846">
      <c r="C846" s="103"/>
    </row>
    <row r="847">
      <c r="C847" s="103"/>
    </row>
    <row r="848">
      <c r="C848" s="103"/>
    </row>
    <row r="849">
      <c r="C849" s="103"/>
    </row>
    <row r="850">
      <c r="C850" s="103"/>
    </row>
    <row r="851">
      <c r="C851" s="103"/>
    </row>
    <row r="852">
      <c r="C852" s="103"/>
    </row>
    <row r="853">
      <c r="C853" s="103"/>
    </row>
    <row r="854">
      <c r="C854" s="103"/>
    </row>
    <row r="855">
      <c r="C855" s="103"/>
    </row>
    <row r="856">
      <c r="C856" s="103"/>
    </row>
    <row r="857">
      <c r="C857" s="103"/>
    </row>
    <row r="858">
      <c r="C858" s="103"/>
    </row>
    <row r="859">
      <c r="C859" s="103"/>
    </row>
    <row r="860">
      <c r="C860" s="103"/>
    </row>
    <row r="861">
      <c r="C861" s="103"/>
    </row>
    <row r="862">
      <c r="C862" s="103"/>
    </row>
    <row r="863">
      <c r="C863" s="103"/>
    </row>
    <row r="864">
      <c r="C864" s="103"/>
    </row>
    <row r="865">
      <c r="C865" s="103"/>
    </row>
    <row r="866">
      <c r="C866" s="103"/>
    </row>
    <row r="867">
      <c r="C867" s="103"/>
    </row>
    <row r="868">
      <c r="C868" s="103"/>
    </row>
    <row r="869">
      <c r="C869" s="103"/>
    </row>
    <row r="870">
      <c r="C870" s="103"/>
    </row>
    <row r="871">
      <c r="C871" s="103"/>
    </row>
    <row r="872">
      <c r="C872" s="103"/>
    </row>
    <row r="873">
      <c r="C873" s="103"/>
    </row>
    <row r="874">
      <c r="C874" s="103"/>
    </row>
    <row r="875">
      <c r="C875" s="103"/>
    </row>
    <row r="876">
      <c r="C876" s="103"/>
    </row>
    <row r="877">
      <c r="C877" s="103"/>
    </row>
    <row r="878">
      <c r="C878" s="103"/>
    </row>
    <row r="879">
      <c r="C879" s="103"/>
    </row>
    <row r="880">
      <c r="C880" s="103"/>
    </row>
    <row r="881">
      <c r="C881" s="103"/>
    </row>
    <row r="882">
      <c r="C882" s="103"/>
    </row>
    <row r="883">
      <c r="C883" s="103"/>
    </row>
    <row r="884">
      <c r="C884" s="103"/>
    </row>
    <row r="885">
      <c r="C885" s="103"/>
    </row>
    <row r="886">
      <c r="C886" s="103"/>
    </row>
    <row r="887">
      <c r="C887" s="103"/>
    </row>
    <row r="888">
      <c r="C888" s="103"/>
    </row>
    <row r="889">
      <c r="C889" s="103"/>
    </row>
    <row r="890">
      <c r="C890" s="103"/>
    </row>
    <row r="891">
      <c r="C891" s="103"/>
    </row>
    <row r="892">
      <c r="C892" s="103"/>
    </row>
    <row r="893">
      <c r="C893" s="103"/>
    </row>
    <row r="894">
      <c r="C894" s="103"/>
    </row>
    <row r="895">
      <c r="C895" s="103"/>
    </row>
    <row r="896">
      <c r="C896" s="103"/>
    </row>
    <row r="897">
      <c r="C897" s="103"/>
    </row>
    <row r="898">
      <c r="C898" s="103"/>
    </row>
    <row r="899">
      <c r="C899" s="103"/>
    </row>
    <row r="900">
      <c r="C900" s="103"/>
    </row>
    <row r="901">
      <c r="C901" s="103"/>
    </row>
    <row r="902">
      <c r="C902" s="103"/>
    </row>
    <row r="903">
      <c r="C903" s="103"/>
    </row>
    <row r="904">
      <c r="C904" s="103"/>
    </row>
    <row r="905">
      <c r="C905" s="103"/>
    </row>
    <row r="906">
      <c r="C906" s="103"/>
    </row>
    <row r="907">
      <c r="C907" s="103"/>
    </row>
    <row r="908">
      <c r="C908" s="103"/>
    </row>
    <row r="909">
      <c r="C909" s="103"/>
    </row>
    <row r="910">
      <c r="C910" s="103"/>
    </row>
    <row r="911">
      <c r="C911" s="103"/>
    </row>
    <row r="912">
      <c r="C912" s="103"/>
    </row>
    <row r="913">
      <c r="C913" s="103"/>
    </row>
    <row r="914">
      <c r="C914" s="103"/>
    </row>
    <row r="915">
      <c r="C915" s="103"/>
    </row>
    <row r="916">
      <c r="C916" s="103"/>
    </row>
    <row r="917">
      <c r="C917" s="103"/>
    </row>
    <row r="918">
      <c r="C918" s="103"/>
    </row>
    <row r="919">
      <c r="C919" s="103"/>
    </row>
    <row r="920">
      <c r="C920" s="103"/>
    </row>
    <row r="921">
      <c r="C921" s="103"/>
    </row>
    <row r="922">
      <c r="C922" s="103"/>
    </row>
    <row r="923">
      <c r="C923" s="103"/>
    </row>
    <row r="924">
      <c r="C924" s="103"/>
    </row>
    <row r="925">
      <c r="C925" s="103"/>
    </row>
    <row r="926">
      <c r="C926" s="103"/>
    </row>
    <row r="927">
      <c r="C927" s="103"/>
    </row>
    <row r="928">
      <c r="C928" s="103"/>
    </row>
    <row r="929">
      <c r="C929" s="103"/>
    </row>
    <row r="930">
      <c r="C930" s="103"/>
    </row>
    <row r="931">
      <c r="C931" s="103"/>
    </row>
    <row r="932">
      <c r="C932" s="103"/>
    </row>
    <row r="933">
      <c r="C933" s="103"/>
    </row>
    <row r="934">
      <c r="C934" s="103"/>
    </row>
    <row r="935">
      <c r="C935" s="103"/>
    </row>
    <row r="936">
      <c r="C936" s="103"/>
    </row>
    <row r="937">
      <c r="C937" s="103"/>
    </row>
    <row r="938">
      <c r="C938" s="103"/>
    </row>
    <row r="939">
      <c r="C939" s="103"/>
    </row>
    <row r="940">
      <c r="C940" s="103"/>
    </row>
    <row r="941">
      <c r="C941" s="103"/>
    </row>
    <row r="942">
      <c r="C942" s="103"/>
    </row>
    <row r="943">
      <c r="C943" s="103"/>
    </row>
    <row r="944">
      <c r="C944" s="103"/>
    </row>
    <row r="945">
      <c r="C945" s="103"/>
    </row>
    <row r="946">
      <c r="C946" s="103"/>
    </row>
    <row r="947">
      <c r="C947" s="103"/>
    </row>
    <row r="948">
      <c r="C948" s="103"/>
    </row>
    <row r="949">
      <c r="C949" s="103"/>
    </row>
    <row r="950">
      <c r="C950" s="103"/>
    </row>
    <row r="951">
      <c r="C951" s="103"/>
    </row>
    <row r="952">
      <c r="C952" s="103"/>
    </row>
    <row r="953">
      <c r="C953" s="103"/>
    </row>
    <row r="954">
      <c r="C954" s="103"/>
    </row>
    <row r="955">
      <c r="C955" s="103"/>
    </row>
    <row r="956">
      <c r="C956" s="103"/>
    </row>
    <row r="957">
      <c r="C957" s="103"/>
    </row>
    <row r="958">
      <c r="C958" s="103"/>
    </row>
    <row r="959">
      <c r="C959" s="103"/>
    </row>
    <row r="960">
      <c r="C960" s="103"/>
    </row>
    <row r="961">
      <c r="C961" s="103"/>
    </row>
    <row r="962">
      <c r="C962" s="103"/>
    </row>
    <row r="963">
      <c r="C963" s="103"/>
    </row>
    <row r="964">
      <c r="C964" s="103"/>
    </row>
    <row r="965">
      <c r="C965" s="103"/>
    </row>
    <row r="966">
      <c r="C966" s="103"/>
    </row>
    <row r="967">
      <c r="C967" s="103"/>
    </row>
    <row r="968">
      <c r="C968" s="103"/>
    </row>
    <row r="969">
      <c r="C969" s="103"/>
    </row>
    <row r="970">
      <c r="C970" s="103"/>
    </row>
    <row r="971">
      <c r="C971" s="103"/>
    </row>
    <row r="972">
      <c r="C972" s="103"/>
    </row>
    <row r="973">
      <c r="C973" s="103"/>
    </row>
    <row r="974">
      <c r="C974" s="103"/>
    </row>
    <row r="975">
      <c r="C975" s="103"/>
    </row>
    <row r="976">
      <c r="C976" s="103"/>
    </row>
    <row r="977">
      <c r="C977" s="103"/>
    </row>
    <row r="978">
      <c r="C978" s="103"/>
    </row>
    <row r="979">
      <c r="C979" s="103"/>
    </row>
    <row r="980">
      <c r="C980" s="103"/>
    </row>
    <row r="981">
      <c r="C981" s="103"/>
    </row>
    <row r="982">
      <c r="C982" s="103"/>
    </row>
    <row r="983">
      <c r="C983" s="103"/>
    </row>
    <row r="984">
      <c r="C984" s="103"/>
    </row>
    <row r="985">
      <c r="C985" s="103"/>
    </row>
    <row r="986">
      <c r="C986" s="103"/>
    </row>
    <row r="987">
      <c r="C987" s="103"/>
    </row>
    <row r="988">
      <c r="C988" s="103"/>
    </row>
    <row r="989">
      <c r="C989" s="103"/>
    </row>
    <row r="990">
      <c r="C990" s="103"/>
    </row>
    <row r="991">
      <c r="C991" s="103"/>
    </row>
    <row r="992">
      <c r="C992" s="103"/>
    </row>
    <row r="993">
      <c r="C993" s="103"/>
    </row>
    <row r="994">
      <c r="C994" s="103"/>
    </row>
    <row r="995">
      <c r="C995" s="103"/>
    </row>
    <row r="996">
      <c r="C996" s="103"/>
    </row>
    <row r="997">
      <c r="C997" s="103"/>
    </row>
    <row r="998">
      <c r="C998" s="103"/>
    </row>
    <row r="999">
      <c r="C999" s="103"/>
    </row>
    <row r="1000">
      <c r="C1000" s="103"/>
    </row>
    <row r="1001">
      <c r="C1001" s="103"/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511</v>
      </c>
    </row>
    <row r="3">
      <c r="A3" s="97" t="s">
        <v>746</v>
      </c>
      <c r="B3" s="97" t="s">
        <v>334</v>
      </c>
    </row>
    <row r="4">
      <c r="A4" s="97" t="s">
        <v>747</v>
      </c>
      <c r="B4" s="98">
        <f>SUM(C7:C50)</f>
        <v>19600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0.0</v>
      </c>
    </row>
    <row r="10">
      <c r="A10" s="97">
        <v>4.0</v>
      </c>
      <c r="B10" s="97" t="s">
        <v>753</v>
      </c>
      <c r="C10" s="99">
        <v>1000.0</v>
      </c>
    </row>
    <row r="11">
      <c r="A11" s="97">
        <v>5.0</v>
      </c>
      <c r="B11" s="100" t="s">
        <v>754</v>
      </c>
      <c r="C11" s="100">
        <v>13250.0</v>
      </c>
    </row>
    <row r="12">
      <c r="A12" s="97">
        <v>6.0</v>
      </c>
    </row>
    <row r="13">
      <c r="A13" s="97">
        <v>7.0</v>
      </c>
    </row>
    <row r="14">
      <c r="A14" s="97">
        <v>8.0</v>
      </c>
      <c r="D14" s="97" t="s">
        <v>1194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508</v>
      </c>
    </row>
    <row r="3">
      <c r="A3" s="97" t="s">
        <v>746</v>
      </c>
      <c r="B3" s="97" t="s">
        <v>1195</v>
      </c>
    </row>
    <row r="4">
      <c r="A4" s="97" t="s">
        <v>747</v>
      </c>
      <c r="B4" s="98">
        <f>SUM(C7:C50)</f>
        <v>15040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5500.0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2500.0</v>
      </c>
    </row>
    <row r="10">
      <c r="A10" s="97">
        <v>4.0</v>
      </c>
      <c r="B10" s="97" t="s">
        <v>753</v>
      </c>
      <c r="C10" s="99">
        <v>500.0</v>
      </c>
    </row>
    <row r="11">
      <c r="A11" s="97">
        <v>5.0</v>
      </c>
      <c r="B11" s="100" t="s">
        <v>754</v>
      </c>
      <c r="C11" s="100">
        <v>4190.0</v>
      </c>
    </row>
    <row r="12">
      <c r="A12" s="97" t="s">
        <v>1196</v>
      </c>
      <c r="B12" s="97" t="s">
        <v>822</v>
      </c>
      <c r="C12" s="97">
        <v>2000.0</v>
      </c>
      <c r="D12" s="97" t="s">
        <v>1197</v>
      </c>
    </row>
    <row r="13">
      <c r="A13" s="97">
        <v>7.0</v>
      </c>
    </row>
    <row r="14">
      <c r="A14" s="97">
        <v>8.0</v>
      </c>
    </row>
    <row r="15">
      <c r="A15" s="97">
        <v>9.0</v>
      </c>
    </row>
    <row r="16">
      <c r="A16" s="97">
        <v>10.0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506</v>
      </c>
    </row>
    <row r="3">
      <c r="A3" s="97" t="s">
        <v>746</v>
      </c>
      <c r="B3" s="97" t="s">
        <v>1198</v>
      </c>
    </row>
    <row r="4">
      <c r="A4" s="97" t="s">
        <v>747</v>
      </c>
      <c r="B4" s="98">
        <f>SUM(C7:C50)</f>
        <v>82390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14000.0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v>40590.0</v>
      </c>
    </row>
    <row r="12">
      <c r="A12" s="97" t="s">
        <v>1199</v>
      </c>
      <c r="B12" s="97" t="s">
        <v>779</v>
      </c>
      <c r="C12" s="97">
        <v>580.0</v>
      </c>
    </row>
    <row r="13">
      <c r="A13" s="97" t="s">
        <v>1200</v>
      </c>
      <c r="B13" s="97" t="s">
        <v>833</v>
      </c>
      <c r="C13" s="97">
        <v>550.0</v>
      </c>
    </row>
    <row r="14">
      <c r="A14" s="97" t="s">
        <v>1201</v>
      </c>
      <c r="B14" s="97" t="s">
        <v>1091</v>
      </c>
      <c r="C14" s="97">
        <v>1700.0</v>
      </c>
    </row>
    <row r="15">
      <c r="B15" s="97" t="s">
        <v>854</v>
      </c>
      <c r="C15" s="97">
        <v>5300.0</v>
      </c>
    </row>
    <row r="16">
      <c r="B16" s="97" t="s">
        <v>1202</v>
      </c>
      <c r="C16" s="97">
        <v>11320.0</v>
      </c>
    </row>
    <row r="69">
      <c r="D69" s="97" t="s">
        <v>1203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503</v>
      </c>
    </row>
    <row r="3">
      <c r="A3" s="97" t="s">
        <v>746</v>
      </c>
      <c r="B3" s="97" t="s">
        <v>223</v>
      </c>
    </row>
    <row r="4">
      <c r="A4" s="97" t="s">
        <v>747</v>
      </c>
      <c r="B4" s="98">
        <f>SUM(C7:C50)</f>
        <v>76380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14000.0</v>
      </c>
      <c r="F7" s="97" t="s">
        <v>1204</v>
      </c>
    </row>
    <row r="8">
      <c r="A8" s="97">
        <v>2.0</v>
      </c>
      <c r="B8" s="97" t="s">
        <v>751</v>
      </c>
      <c r="C8" s="99">
        <v>350.0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35930+2450</f>
        <v>38380</v>
      </c>
    </row>
    <row r="12">
      <c r="A12" s="97" t="s">
        <v>1205</v>
      </c>
      <c r="B12" s="97" t="s">
        <v>1091</v>
      </c>
      <c r="C12" s="97">
        <v>1700.0</v>
      </c>
    </row>
    <row r="13">
      <c r="A13" s="97" t="s">
        <v>1206</v>
      </c>
      <c r="B13" s="97" t="s">
        <v>1207</v>
      </c>
      <c r="C13" s="97">
        <v>350.0</v>
      </c>
    </row>
    <row r="14">
      <c r="A14" s="97" t="s">
        <v>1206</v>
      </c>
      <c r="B14" s="97" t="s">
        <v>1208</v>
      </c>
      <c r="C14" s="97">
        <v>1100.0</v>
      </c>
    </row>
    <row r="15">
      <c r="A15" s="97" t="s">
        <v>1206</v>
      </c>
      <c r="B15" s="97" t="s">
        <v>1209</v>
      </c>
      <c r="C15" s="97">
        <v>1000.0</v>
      </c>
    </row>
    <row r="16">
      <c r="A16" s="97" t="s">
        <v>1206</v>
      </c>
      <c r="B16" s="97" t="s">
        <v>1210</v>
      </c>
      <c r="C16" s="97">
        <v>900.0</v>
      </c>
    </row>
    <row r="17">
      <c r="A17" s="97" t="s">
        <v>1206</v>
      </c>
      <c r="B17" s="97" t="s">
        <v>1211</v>
      </c>
      <c r="C17" s="97">
        <v>1100.0</v>
      </c>
    </row>
    <row r="18">
      <c r="A18" s="97" t="s">
        <v>1212</v>
      </c>
      <c r="B18" s="97" t="s">
        <v>1213</v>
      </c>
      <c r="C18" s="97">
        <v>1800.0</v>
      </c>
    </row>
    <row r="19">
      <c r="A19" s="97" t="s">
        <v>1214</v>
      </c>
      <c r="B19" s="97" t="s">
        <v>1215</v>
      </c>
      <c r="C19" s="97">
        <v>500.0</v>
      </c>
    </row>
    <row r="20">
      <c r="A20" s="97" t="s">
        <v>1216</v>
      </c>
      <c r="B20" s="97" t="s">
        <v>1217</v>
      </c>
      <c r="C20" s="97">
        <v>1200.0</v>
      </c>
    </row>
    <row r="21">
      <c r="A21" s="97" t="s">
        <v>1218</v>
      </c>
      <c r="B21" s="97" t="s">
        <v>1219</v>
      </c>
      <c r="C21" s="97">
        <v>6000.0</v>
      </c>
    </row>
    <row r="66">
      <c r="D66" s="97" t="s">
        <v>1220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6.75"/>
  </cols>
  <sheetData>
    <row r="2">
      <c r="A2" s="97" t="s">
        <v>1</v>
      </c>
      <c r="B2" s="97" t="s">
        <v>500</v>
      </c>
    </row>
    <row r="3">
      <c r="A3" s="97" t="s">
        <v>746</v>
      </c>
      <c r="B3" s="97" t="s">
        <v>597</v>
      </c>
    </row>
    <row r="4">
      <c r="A4" s="97" t="s">
        <v>747</v>
      </c>
      <c r="B4" s="98">
        <f>SUM(C7:C50)</f>
        <v>69840</v>
      </c>
    </row>
    <row r="6">
      <c r="A6" s="97" t="s">
        <v>0</v>
      </c>
      <c r="B6" s="97" t="s">
        <v>748</v>
      </c>
      <c r="C6" s="97" t="s">
        <v>749</v>
      </c>
    </row>
    <row r="7">
      <c r="A7" s="97">
        <v>1.0</v>
      </c>
      <c r="B7" s="97" t="s">
        <v>750</v>
      </c>
      <c r="C7" s="99">
        <v>17000.0</v>
      </c>
    </row>
    <row r="8">
      <c r="A8" s="97">
        <v>2.0</v>
      </c>
      <c r="B8" s="97" t="s">
        <v>751</v>
      </c>
      <c r="C8" s="99">
        <v>350.0</v>
      </c>
      <c r="F8" s="97" t="s">
        <v>1221</v>
      </c>
    </row>
    <row r="9">
      <c r="A9" s="97">
        <v>3.0</v>
      </c>
      <c r="B9" s="97" t="s">
        <v>752</v>
      </c>
      <c r="C9" s="99">
        <v>6000.0</v>
      </c>
    </row>
    <row r="10">
      <c r="A10" s="97">
        <v>4.0</v>
      </c>
      <c r="B10" s="97" t="s">
        <v>753</v>
      </c>
      <c r="C10" s="99">
        <v>2000.0</v>
      </c>
    </row>
    <row r="11">
      <c r="A11" s="97">
        <v>5.0</v>
      </c>
      <c r="B11" s="100" t="s">
        <v>754</v>
      </c>
      <c r="C11" s="100">
        <f>19060+2150+850+3130</f>
        <v>25190</v>
      </c>
    </row>
    <row r="12">
      <c r="A12" s="97" t="s">
        <v>1222</v>
      </c>
      <c r="B12" s="97" t="s">
        <v>275</v>
      </c>
      <c r="C12" s="97">
        <v>5500.0</v>
      </c>
    </row>
    <row r="13">
      <c r="A13" s="97" t="s">
        <v>1223</v>
      </c>
      <c r="B13" s="97" t="s">
        <v>910</v>
      </c>
      <c r="C13" s="97">
        <v>1700.0</v>
      </c>
      <c r="H13" s="97" t="s">
        <v>1224</v>
      </c>
    </row>
    <row r="14">
      <c r="A14" s="97" t="s">
        <v>1206</v>
      </c>
      <c r="B14" s="97" t="s">
        <v>986</v>
      </c>
      <c r="C14" s="97">
        <v>900.0</v>
      </c>
    </row>
    <row r="15">
      <c r="A15" s="97" t="s">
        <v>1206</v>
      </c>
      <c r="B15" s="97" t="s">
        <v>1039</v>
      </c>
      <c r="C15" s="97">
        <v>600.0</v>
      </c>
      <c r="F15" s="97" t="s">
        <v>1225</v>
      </c>
    </row>
    <row r="16">
      <c r="A16" s="97" t="s">
        <v>1226</v>
      </c>
      <c r="B16" s="97" t="s">
        <v>876</v>
      </c>
      <c r="C16" s="97">
        <v>5400.0</v>
      </c>
    </row>
    <row r="17">
      <c r="A17" s="97" t="s">
        <v>1227</v>
      </c>
      <c r="B17" s="97" t="s">
        <v>896</v>
      </c>
      <c r="C17" s="97">
        <v>5200.0</v>
      </c>
    </row>
    <row r="18">
      <c r="A18" s="97"/>
    </row>
    <row r="47">
      <c r="D47" s="97" t="s">
        <v>1228</v>
      </c>
    </row>
  </sheetData>
  <conditionalFormatting sqref="B4 C7:C10">
    <cfRule type="notContainsBlanks" dxfId="1" priority="1">
      <formula>LEN(TRIM(B4))&gt;0</formula>
    </cfRule>
  </conditionalFormatting>
  <dataValidations>
    <dataValidation type="list" allowBlank="1" showErrorMessage="1" sqref="B2">
      <formula1>Table1[BIKE NO]</formula1>
    </dataValidation>
  </dataValidations>
  <drawing r:id="rId1"/>
</worksheet>
</file>